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6525"/>
  </bookViews>
  <sheets>
    <sheet name="AGECCBFORMA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61" i="1"/>
  <c r="G61" i="1"/>
  <c r="C36" i="1" l="1"/>
  <c r="E57" i="1"/>
  <c r="G37" i="1"/>
  <c r="G36" i="1" s="1"/>
  <c r="H57" i="1"/>
  <c r="H131" i="1" s="1"/>
  <c r="D57" i="1"/>
  <c r="M61" i="1"/>
  <c r="L61" i="1"/>
  <c r="K37" i="1"/>
  <c r="K36" i="1" s="1"/>
  <c r="E61" i="1"/>
  <c r="E135" i="1" s="1"/>
  <c r="F61" i="1"/>
  <c r="F135" i="1" s="1"/>
  <c r="B61" i="1"/>
  <c r="B135" i="1" s="1"/>
  <c r="G57" i="1"/>
  <c r="G131" i="1" s="1"/>
  <c r="C57" i="1"/>
  <c r="C131" i="1" s="1"/>
  <c r="E37" i="1"/>
  <c r="E36" i="1" s="1"/>
  <c r="E53" i="1" s="1"/>
  <c r="E51" i="1" s="1"/>
  <c r="H37" i="1"/>
  <c r="H36" i="1" s="1"/>
  <c r="D37" i="1"/>
  <c r="D36" i="1" s="1"/>
  <c r="D53" i="1" s="1"/>
  <c r="D51" i="1" s="1"/>
  <c r="G12" i="1"/>
  <c r="G11" i="1" s="1"/>
  <c r="G10" i="1" s="1"/>
  <c r="C12" i="1"/>
  <c r="C11" i="1" s="1"/>
  <c r="C49" i="1" s="1"/>
  <c r="E12" i="1"/>
  <c r="E11" i="1" s="1"/>
  <c r="H12" i="1"/>
  <c r="H11" i="1" s="1"/>
  <c r="H53" i="1" s="1"/>
  <c r="H51" i="1" s="1"/>
  <c r="D12" i="1"/>
  <c r="D11" i="1" s="1"/>
  <c r="D10" i="1" s="1"/>
  <c r="N37" i="1"/>
  <c r="N36" i="1" s="1"/>
  <c r="J37" i="1"/>
  <c r="J36" i="1" s="1"/>
  <c r="F57" i="1"/>
  <c r="F131" i="1" s="1"/>
  <c r="B57" i="1"/>
  <c r="B131" i="1" s="1"/>
  <c r="K61" i="1"/>
  <c r="N61" i="1"/>
  <c r="J61" i="1"/>
  <c r="M57" i="1"/>
  <c r="H61" i="1"/>
  <c r="H135" i="1" s="1"/>
  <c r="D61" i="1"/>
  <c r="D135" i="1" s="1"/>
  <c r="F37" i="1"/>
  <c r="F36" i="1" s="1"/>
  <c r="B37" i="1"/>
  <c r="B36" i="1" s="1"/>
  <c r="F12" i="1"/>
  <c r="F11" i="1" s="1"/>
  <c r="F10" i="1" s="1"/>
  <c r="B12" i="1"/>
  <c r="B11" i="1" s="1"/>
  <c r="B10" i="1" s="1"/>
  <c r="G53" i="1"/>
  <c r="G51" i="1" s="1"/>
  <c r="C10" i="1"/>
  <c r="C54" i="1" s="1"/>
  <c r="C52" i="1" s="1"/>
  <c r="K57" i="1"/>
  <c r="L57" i="1"/>
  <c r="L12" i="1"/>
  <c r="L11" i="1" s="1"/>
  <c r="L37" i="1"/>
  <c r="L36" i="1" s="1"/>
  <c r="M37" i="1"/>
  <c r="M36" i="1" s="1"/>
  <c r="N57" i="1"/>
  <c r="J57" i="1"/>
  <c r="K12" i="1"/>
  <c r="K11" i="1" s="1"/>
  <c r="K10" i="1" s="1"/>
  <c r="M12" i="1"/>
  <c r="M11" i="1" s="1"/>
  <c r="M49" i="1" s="1"/>
  <c r="N12" i="1"/>
  <c r="N11" i="1" s="1"/>
  <c r="J12" i="1"/>
  <c r="J11" i="1" s="1"/>
  <c r="N49" i="1"/>
  <c r="H142" i="1"/>
  <c r="G142" i="1"/>
  <c r="F142" i="1"/>
  <c r="E142" i="1"/>
  <c r="D142" i="1"/>
  <c r="C142" i="1"/>
  <c r="B142" i="1"/>
  <c r="H141" i="1"/>
  <c r="G141" i="1"/>
  <c r="F141" i="1"/>
  <c r="E141" i="1"/>
  <c r="D141" i="1"/>
  <c r="C141" i="1"/>
  <c r="B141" i="1"/>
  <c r="H140" i="1"/>
  <c r="G140" i="1"/>
  <c r="F140" i="1"/>
  <c r="E140" i="1"/>
  <c r="D140" i="1"/>
  <c r="C140" i="1"/>
  <c r="B140" i="1"/>
  <c r="H139" i="1"/>
  <c r="G139" i="1"/>
  <c r="F139" i="1"/>
  <c r="E139" i="1"/>
  <c r="D139" i="1"/>
  <c r="C139" i="1"/>
  <c r="B139" i="1"/>
  <c r="H138" i="1"/>
  <c r="G138" i="1"/>
  <c r="F138" i="1"/>
  <c r="E138" i="1"/>
  <c r="D138" i="1"/>
  <c r="C138" i="1"/>
  <c r="B138" i="1"/>
  <c r="H137" i="1"/>
  <c r="G137" i="1"/>
  <c r="F137" i="1"/>
  <c r="E137" i="1"/>
  <c r="D137" i="1"/>
  <c r="C137" i="1"/>
  <c r="B137" i="1"/>
  <c r="H136" i="1"/>
  <c r="G136" i="1"/>
  <c r="F136" i="1"/>
  <c r="E136" i="1"/>
  <c r="D136" i="1"/>
  <c r="C136" i="1"/>
  <c r="B136" i="1"/>
  <c r="G135" i="1"/>
  <c r="C135" i="1"/>
  <c r="H134" i="1"/>
  <c r="G134" i="1"/>
  <c r="F134" i="1"/>
  <c r="E134" i="1"/>
  <c r="D134" i="1"/>
  <c r="C134" i="1"/>
  <c r="B134" i="1"/>
  <c r="H133" i="1"/>
  <c r="G133" i="1"/>
  <c r="F133" i="1"/>
  <c r="E133" i="1"/>
  <c r="D133" i="1"/>
  <c r="C133" i="1"/>
  <c r="B133" i="1"/>
  <c r="H132" i="1"/>
  <c r="G132" i="1"/>
  <c r="F132" i="1"/>
  <c r="E132" i="1"/>
  <c r="D132" i="1"/>
  <c r="C132" i="1"/>
  <c r="B132" i="1"/>
  <c r="E131" i="1"/>
  <c r="D131" i="1"/>
  <c r="H130" i="1"/>
  <c r="G130" i="1"/>
  <c r="F130" i="1"/>
  <c r="E130" i="1"/>
  <c r="D130" i="1"/>
  <c r="C130" i="1"/>
  <c r="B130" i="1"/>
  <c r="H124" i="1"/>
  <c r="G124" i="1"/>
  <c r="F124" i="1"/>
  <c r="E124" i="1"/>
  <c r="D124" i="1"/>
  <c r="C124" i="1"/>
  <c r="B124" i="1"/>
  <c r="H121" i="1"/>
  <c r="G121" i="1"/>
  <c r="F121" i="1"/>
  <c r="E121" i="1"/>
  <c r="D121" i="1"/>
  <c r="C121" i="1"/>
  <c r="B121" i="1"/>
  <c r="H120" i="1"/>
  <c r="G120" i="1"/>
  <c r="F120" i="1"/>
  <c r="E120" i="1"/>
  <c r="D120" i="1"/>
  <c r="C120" i="1"/>
  <c r="B120" i="1"/>
  <c r="H119" i="1"/>
  <c r="G119" i="1"/>
  <c r="F119" i="1"/>
  <c r="E119" i="1"/>
  <c r="D119" i="1"/>
  <c r="C119" i="1"/>
  <c r="B119" i="1"/>
  <c r="H118" i="1"/>
  <c r="G118" i="1"/>
  <c r="F118" i="1"/>
  <c r="E118" i="1"/>
  <c r="D118" i="1"/>
  <c r="C118" i="1"/>
  <c r="B118" i="1"/>
  <c r="H117" i="1"/>
  <c r="G117" i="1"/>
  <c r="F117" i="1"/>
  <c r="E117" i="1"/>
  <c r="D117" i="1"/>
  <c r="C117" i="1"/>
  <c r="B117" i="1"/>
  <c r="H116" i="1"/>
  <c r="G116" i="1"/>
  <c r="F116" i="1"/>
  <c r="E116" i="1"/>
  <c r="D116" i="1"/>
  <c r="C116" i="1"/>
  <c r="B116" i="1"/>
  <c r="H115" i="1"/>
  <c r="G115" i="1"/>
  <c r="F115" i="1"/>
  <c r="E115" i="1"/>
  <c r="D115" i="1"/>
  <c r="C115" i="1"/>
  <c r="B115" i="1"/>
  <c r="H114" i="1"/>
  <c r="G114" i="1"/>
  <c r="F114" i="1"/>
  <c r="E114" i="1"/>
  <c r="D114" i="1"/>
  <c r="C114" i="1"/>
  <c r="B114" i="1"/>
  <c r="H113" i="1"/>
  <c r="G113" i="1"/>
  <c r="F113" i="1"/>
  <c r="E113" i="1"/>
  <c r="D113" i="1"/>
  <c r="C113" i="1"/>
  <c r="B113" i="1"/>
  <c r="H112" i="1"/>
  <c r="G112" i="1"/>
  <c r="F112" i="1"/>
  <c r="E112" i="1"/>
  <c r="D112" i="1"/>
  <c r="C112" i="1"/>
  <c r="B112" i="1"/>
  <c r="H108" i="1"/>
  <c r="G108" i="1"/>
  <c r="F108" i="1"/>
  <c r="E108" i="1"/>
  <c r="D108" i="1"/>
  <c r="C108" i="1"/>
  <c r="B108" i="1"/>
  <c r="H107" i="1"/>
  <c r="G107" i="1"/>
  <c r="F107" i="1"/>
  <c r="E107" i="1"/>
  <c r="D107" i="1"/>
  <c r="C107" i="1"/>
  <c r="B107" i="1"/>
  <c r="H106" i="1"/>
  <c r="G106" i="1"/>
  <c r="F106" i="1"/>
  <c r="E106" i="1"/>
  <c r="D106" i="1"/>
  <c r="C106" i="1"/>
  <c r="B106" i="1"/>
  <c r="H105" i="1"/>
  <c r="G105" i="1"/>
  <c r="F105" i="1"/>
  <c r="E105" i="1"/>
  <c r="D105" i="1"/>
  <c r="C105" i="1"/>
  <c r="B105" i="1"/>
  <c r="H104" i="1"/>
  <c r="G104" i="1"/>
  <c r="F104" i="1"/>
  <c r="E104" i="1"/>
  <c r="D104" i="1"/>
  <c r="C104" i="1"/>
  <c r="B104" i="1"/>
  <c r="H103" i="1"/>
  <c r="G103" i="1"/>
  <c r="F103" i="1"/>
  <c r="E103" i="1"/>
  <c r="D103" i="1"/>
  <c r="C103" i="1"/>
  <c r="B103" i="1"/>
  <c r="H102" i="1"/>
  <c r="G102" i="1"/>
  <c r="F102" i="1"/>
  <c r="E102" i="1"/>
  <c r="D102" i="1"/>
  <c r="C102" i="1"/>
  <c r="B102" i="1"/>
  <c r="H101" i="1"/>
  <c r="G101" i="1"/>
  <c r="F101" i="1"/>
  <c r="E101" i="1"/>
  <c r="D101" i="1"/>
  <c r="C101" i="1"/>
  <c r="B101" i="1"/>
  <c r="H100" i="1"/>
  <c r="G100" i="1"/>
  <c r="F100" i="1"/>
  <c r="E100" i="1"/>
  <c r="D100" i="1"/>
  <c r="C100" i="1"/>
  <c r="B100" i="1"/>
  <c r="H99" i="1"/>
  <c r="G99" i="1"/>
  <c r="F99" i="1"/>
  <c r="E99" i="1"/>
  <c r="D99" i="1"/>
  <c r="C99" i="1"/>
  <c r="B99" i="1"/>
  <c r="H98" i="1"/>
  <c r="G98" i="1"/>
  <c r="F98" i="1"/>
  <c r="E98" i="1"/>
  <c r="D98" i="1"/>
  <c r="C98" i="1"/>
  <c r="B98" i="1"/>
  <c r="H97" i="1"/>
  <c r="G97" i="1"/>
  <c r="F97" i="1"/>
  <c r="E97" i="1"/>
  <c r="D97" i="1"/>
  <c r="C97" i="1"/>
  <c r="B97" i="1"/>
  <c r="H96" i="1"/>
  <c r="G96" i="1"/>
  <c r="F96" i="1"/>
  <c r="E96" i="1"/>
  <c r="D96" i="1"/>
  <c r="C96" i="1"/>
  <c r="B96" i="1"/>
  <c r="H95" i="1"/>
  <c r="G95" i="1"/>
  <c r="F95" i="1"/>
  <c r="E95" i="1"/>
  <c r="D95" i="1"/>
  <c r="C95" i="1"/>
  <c r="B95" i="1"/>
  <c r="H94" i="1"/>
  <c r="G94" i="1"/>
  <c r="F94" i="1"/>
  <c r="E94" i="1"/>
  <c r="D94" i="1"/>
  <c r="C94" i="1"/>
  <c r="B94" i="1"/>
  <c r="H93" i="1"/>
  <c r="G93" i="1"/>
  <c r="F93" i="1"/>
  <c r="E93" i="1"/>
  <c r="D93" i="1"/>
  <c r="C93" i="1"/>
  <c r="B93" i="1"/>
  <c r="H92" i="1"/>
  <c r="G92" i="1"/>
  <c r="F92" i="1"/>
  <c r="E92" i="1"/>
  <c r="D92" i="1"/>
  <c r="C92" i="1"/>
  <c r="B92" i="1"/>
  <c r="H91" i="1"/>
  <c r="G91" i="1"/>
  <c r="F91" i="1"/>
  <c r="E91" i="1"/>
  <c r="D91" i="1"/>
  <c r="C91" i="1"/>
  <c r="B91" i="1"/>
  <c r="H90" i="1"/>
  <c r="G90" i="1"/>
  <c r="F90" i="1"/>
  <c r="E90" i="1"/>
  <c r="D90" i="1"/>
  <c r="C90" i="1"/>
  <c r="B90" i="1"/>
  <c r="H89" i="1"/>
  <c r="G89" i="1"/>
  <c r="F89" i="1"/>
  <c r="E89" i="1"/>
  <c r="D89" i="1"/>
  <c r="C89" i="1"/>
  <c r="B89" i="1"/>
  <c r="H88" i="1"/>
  <c r="G88" i="1"/>
  <c r="F88" i="1"/>
  <c r="E88" i="1"/>
  <c r="D88" i="1"/>
  <c r="C88" i="1"/>
  <c r="B88" i="1"/>
  <c r="H87" i="1"/>
  <c r="G87" i="1"/>
  <c r="F87" i="1"/>
  <c r="E87" i="1"/>
  <c r="D87" i="1"/>
  <c r="C87" i="1"/>
  <c r="B87" i="1"/>
  <c r="N142" i="1"/>
  <c r="M142" i="1"/>
  <c r="L142" i="1"/>
  <c r="K142" i="1"/>
  <c r="J142" i="1"/>
  <c r="I142" i="1"/>
  <c r="N141" i="1"/>
  <c r="M141" i="1"/>
  <c r="L141" i="1"/>
  <c r="K141" i="1"/>
  <c r="J141" i="1"/>
  <c r="I141" i="1"/>
  <c r="N140" i="1"/>
  <c r="M140" i="1"/>
  <c r="L140" i="1"/>
  <c r="K140" i="1"/>
  <c r="J140" i="1"/>
  <c r="I140" i="1"/>
  <c r="N139" i="1"/>
  <c r="M139" i="1"/>
  <c r="L139" i="1"/>
  <c r="K139" i="1"/>
  <c r="J139" i="1"/>
  <c r="I139" i="1"/>
  <c r="N138" i="1"/>
  <c r="M138" i="1"/>
  <c r="L138" i="1"/>
  <c r="K138" i="1"/>
  <c r="J138" i="1"/>
  <c r="I138" i="1"/>
  <c r="N137" i="1"/>
  <c r="M137" i="1"/>
  <c r="L137" i="1"/>
  <c r="K137" i="1"/>
  <c r="J137" i="1"/>
  <c r="I137" i="1"/>
  <c r="N136" i="1"/>
  <c r="L136" i="1"/>
  <c r="K136" i="1"/>
  <c r="J136" i="1"/>
  <c r="N134" i="1"/>
  <c r="M134" i="1"/>
  <c r="L134" i="1"/>
  <c r="K134" i="1"/>
  <c r="J134" i="1"/>
  <c r="I134" i="1"/>
  <c r="N133" i="1"/>
  <c r="M133" i="1"/>
  <c r="L133" i="1"/>
  <c r="K133" i="1"/>
  <c r="J133" i="1"/>
  <c r="I133" i="1"/>
  <c r="N132" i="1"/>
  <c r="L132" i="1"/>
  <c r="K132" i="1"/>
  <c r="J132" i="1"/>
  <c r="N130" i="1"/>
  <c r="M130" i="1"/>
  <c r="L130" i="1"/>
  <c r="K130" i="1"/>
  <c r="J130" i="1"/>
  <c r="I130" i="1"/>
  <c r="N124" i="1"/>
  <c r="M124" i="1"/>
  <c r="L124" i="1"/>
  <c r="K124" i="1"/>
  <c r="J124" i="1"/>
  <c r="I124" i="1"/>
  <c r="N121" i="1"/>
  <c r="M121" i="1"/>
  <c r="L121" i="1"/>
  <c r="K121" i="1"/>
  <c r="J121" i="1"/>
  <c r="I121" i="1"/>
  <c r="N120" i="1"/>
  <c r="M120" i="1"/>
  <c r="L120" i="1"/>
  <c r="K120" i="1"/>
  <c r="J120" i="1"/>
  <c r="I120" i="1"/>
  <c r="N119" i="1"/>
  <c r="M119" i="1"/>
  <c r="L119" i="1"/>
  <c r="K119" i="1"/>
  <c r="J119" i="1"/>
  <c r="I119" i="1"/>
  <c r="N118" i="1"/>
  <c r="M118" i="1"/>
  <c r="L118" i="1"/>
  <c r="K118" i="1"/>
  <c r="J118" i="1"/>
  <c r="I118" i="1"/>
  <c r="N117" i="1"/>
  <c r="M117" i="1"/>
  <c r="L117" i="1"/>
  <c r="K117" i="1"/>
  <c r="J117" i="1"/>
  <c r="I117" i="1"/>
  <c r="N116" i="1"/>
  <c r="M116" i="1"/>
  <c r="L116" i="1"/>
  <c r="K116" i="1"/>
  <c r="J116" i="1"/>
  <c r="I116" i="1"/>
  <c r="N115" i="1"/>
  <c r="M115" i="1"/>
  <c r="L115" i="1"/>
  <c r="K115" i="1"/>
  <c r="J115" i="1"/>
  <c r="I115" i="1"/>
  <c r="N114" i="1"/>
  <c r="M114" i="1"/>
  <c r="L114" i="1"/>
  <c r="K114" i="1"/>
  <c r="J114" i="1"/>
  <c r="I114" i="1"/>
  <c r="N113" i="1"/>
  <c r="M113" i="1"/>
  <c r="L113" i="1"/>
  <c r="K113" i="1"/>
  <c r="J113" i="1"/>
  <c r="I113" i="1"/>
  <c r="N112" i="1"/>
  <c r="L112" i="1"/>
  <c r="K112" i="1"/>
  <c r="J112" i="1"/>
  <c r="I112" i="1"/>
  <c r="N108" i="1"/>
  <c r="M108" i="1"/>
  <c r="L108" i="1"/>
  <c r="K108" i="1"/>
  <c r="J108" i="1"/>
  <c r="I108" i="1"/>
  <c r="N107" i="1"/>
  <c r="M107" i="1"/>
  <c r="L107" i="1"/>
  <c r="K107" i="1"/>
  <c r="J107" i="1"/>
  <c r="I107" i="1"/>
  <c r="N106" i="1"/>
  <c r="M106" i="1"/>
  <c r="L106" i="1"/>
  <c r="K106" i="1"/>
  <c r="J106" i="1"/>
  <c r="I106" i="1"/>
  <c r="N105" i="1"/>
  <c r="M105" i="1"/>
  <c r="L105" i="1"/>
  <c r="K105" i="1"/>
  <c r="J105" i="1"/>
  <c r="I105" i="1"/>
  <c r="N104" i="1"/>
  <c r="M104" i="1"/>
  <c r="L104" i="1"/>
  <c r="K104" i="1"/>
  <c r="J104" i="1"/>
  <c r="I104" i="1"/>
  <c r="N103" i="1"/>
  <c r="M103" i="1"/>
  <c r="L103" i="1"/>
  <c r="K103" i="1"/>
  <c r="J103" i="1"/>
  <c r="I103" i="1"/>
  <c r="N102" i="1"/>
  <c r="M102" i="1"/>
  <c r="L102" i="1"/>
  <c r="K102" i="1"/>
  <c r="J102" i="1"/>
  <c r="I102" i="1"/>
  <c r="N101" i="1"/>
  <c r="M101" i="1"/>
  <c r="L101" i="1"/>
  <c r="K101" i="1"/>
  <c r="J101" i="1"/>
  <c r="I101" i="1"/>
  <c r="N100" i="1"/>
  <c r="M100" i="1"/>
  <c r="L100" i="1"/>
  <c r="K100" i="1"/>
  <c r="J100" i="1"/>
  <c r="I100" i="1"/>
  <c r="N99" i="1"/>
  <c r="M99" i="1"/>
  <c r="L99" i="1"/>
  <c r="K99" i="1"/>
  <c r="J99" i="1"/>
  <c r="I99" i="1"/>
  <c r="N98" i="1"/>
  <c r="M98" i="1"/>
  <c r="L98" i="1"/>
  <c r="K98" i="1"/>
  <c r="J98" i="1"/>
  <c r="I98" i="1"/>
  <c r="N97" i="1"/>
  <c r="M97" i="1"/>
  <c r="L97" i="1"/>
  <c r="K97" i="1"/>
  <c r="J97" i="1"/>
  <c r="I97" i="1"/>
  <c r="N96" i="1"/>
  <c r="M96" i="1"/>
  <c r="L96" i="1"/>
  <c r="K96" i="1"/>
  <c r="J96" i="1"/>
  <c r="I96" i="1"/>
  <c r="N95" i="1"/>
  <c r="M95" i="1"/>
  <c r="L95" i="1"/>
  <c r="K95" i="1"/>
  <c r="J95" i="1"/>
  <c r="I95" i="1"/>
  <c r="N94" i="1"/>
  <c r="M94" i="1"/>
  <c r="L94" i="1"/>
  <c r="K94" i="1"/>
  <c r="J94" i="1"/>
  <c r="I94" i="1"/>
  <c r="N93" i="1"/>
  <c r="M93" i="1"/>
  <c r="L93" i="1"/>
  <c r="K93" i="1"/>
  <c r="J93" i="1"/>
  <c r="I93" i="1"/>
  <c r="N92" i="1"/>
  <c r="M92" i="1"/>
  <c r="L92" i="1"/>
  <c r="K92" i="1"/>
  <c r="J92" i="1"/>
  <c r="I92" i="1"/>
  <c r="N91" i="1"/>
  <c r="M91" i="1"/>
  <c r="L91" i="1"/>
  <c r="K91" i="1"/>
  <c r="J91" i="1"/>
  <c r="I91" i="1"/>
  <c r="N90" i="1"/>
  <c r="M90" i="1"/>
  <c r="L90" i="1"/>
  <c r="K90" i="1"/>
  <c r="J90" i="1"/>
  <c r="I90" i="1"/>
  <c r="N89" i="1"/>
  <c r="M89" i="1"/>
  <c r="L89" i="1"/>
  <c r="K89" i="1"/>
  <c r="J89" i="1"/>
  <c r="I89" i="1"/>
  <c r="N88" i="1"/>
  <c r="M88" i="1"/>
  <c r="L88" i="1"/>
  <c r="K88" i="1"/>
  <c r="J88" i="1"/>
  <c r="I88" i="1"/>
  <c r="N87" i="1"/>
  <c r="M87" i="1"/>
  <c r="L87" i="1"/>
  <c r="K87" i="1"/>
  <c r="J87" i="1"/>
  <c r="I87" i="1"/>
  <c r="E49" i="1" l="1"/>
  <c r="C53" i="1"/>
  <c r="C51" i="1" s="1"/>
  <c r="K53" i="1"/>
  <c r="K51" i="1" s="1"/>
  <c r="J53" i="1"/>
  <c r="J51" i="1" s="1"/>
  <c r="L53" i="1"/>
  <c r="L51" i="1" s="1"/>
  <c r="B54" i="1"/>
  <c r="B52" i="1" s="1"/>
  <c r="K54" i="1"/>
  <c r="K52" i="1" s="1"/>
  <c r="F53" i="1"/>
  <c r="F51" i="1" s="1"/>
  <c r="F54" i="1"/>
  <c r="F52" i="1" s="1"/>
  <c r="K49" i="1"/>
  <c r="N53" i="1"/>
  <c r="N51" i="1" s="1"/>
  <c r="L49" i="1"/>
  <c r="F49" i="1"/>
  <c r="H10" i="1"/>
  <c r="H54" i="1" s="1"/>
  <c r="H52" i="1" s="1"/>
  <c r="N10" i="1"/>
  <c r="N54" i="1" s="1"/>
  <c r="N52" i="1" s="1"/>
  <c r="L10" i="1"/>
  <c r="L54" i="1" s="1"/>
  <c r="L52" i="1" s="1"/>
  <c r="H49" i="1"/>
  <c r="D54" i="1"/>
  <c r="D52" i="1" s="1"/>
  <c r="G54" i="1"/>
  <c r="G52" i="1" s="1"/>
  <c r="B53" i="1"/>
  <c r="B51" i="1" s="1"/>
  <c r="D49" i="1"/>
  <c r="E10" i="1"/>
  <c r="E54" i="1" s="1"/>
  <c r="E52" i="1" s="1"/>
  <c r="G49" i="1"/>
  <c r="J49" i="1"/>
  <c r="B49" i="1"/>
  <c r="J10" i="1"/>
  <c r="J54" i="1" s="1"/>
  <c r="J52" i="1" s="1"/>
  <c r="M10" i="1"/>
  <c r="M54" i="1" s="1"/>
  <c r="M52" i="1" s="1"/>
  <c r="M53" i="1"/>
  <c r="M51" i="1" s="1"/>
  <c r="D86" i="1"/>
  <c r="D85" i="1" s="1"/>
  <c r="D84" i="1" s="1"/>
  <c r="H86" i="1"/>
  <c r="H85" i="1" s="1"/>
  <c r="H84" i="1" s="1"/>
  <c r="B111" i="1"/>
  <c r="B110" i="1" s="1"/>
  <c r="F111" i="1"/>
  <c r="F110" i="1" s="1"/>
  <c r="C111" i="1"/>
  <c r="C110" i="1" s="1"/>
  <c r="G111" i="1"/>
  <c r="G110" i="1" s="1"/>
  <c r="B86" i="1"/>
  <c r="B85" i="1" s="1"/>
  <c r="B84" i="1" s="1"/>
  <c r="F86" i="1"/>
  <c r="F85" i="1" s="1"/>
  <c r="F84" i="1" s="1"/>
  <c r="I86" i="1"/>
  <c r="I85" i="1" s="1"/>
  <c r="I84" i="1" s="1"/>
  <c r="M86" i="1"/>
  <c r="M85" i="1" s="1"/>
  <c r="M84" i="1" s="1"/>
  <c r="E111" i="1"/>
  <c r="E110" i="1" s="1"/>
  <c r="L131" i="1"/>
  <c r="E86" i="1"/>
  <c r="E85" i="1" s="1"/>
  <c r="E84" i="1" s="1"/>
  <c r="C86" i="1"/>
  <c r="C85" i="1" s="1"/>
  <c r="C84" i="1" s="1"/>
  <c r="G86" i="1"/>
  <c r="G85" i="1" s="1"/>
  <c r="L135" i="1"/>
  <c r="I111" i="1"/>
  <c r="I110" i="1" s="1"/>
  <c r="J86" i="1"/>
  <c r="J85" i="1" s="1"/>
  <c r="J84" i="1" s="1"/>
  <c r="N86" i="1"/>
  <c r="N85" i="1" s="1"/>
  <c r="J111" i="1"/>
  <c r="J110" i="1" s="1"/>
  <c r="N111" i="1"/>
  <c r="N110" i="1" s="1"/>
  <c r="K131" i="1"/>
  <c r="K135" i="1"/>
  <c r="D111" i="1"/>
  <c r="D110" i="1" s="1"/>
  <c r="H111" i="1"/>
  <c r="H110" i="1" s="1"/>
  <c r="K111" i="1"/>
  <c r="K110" i="1" s="1"/>
  <c r="M112" i="1"/>
  <c r="M111" i="1" s="1"/>
  <c r="M110" i="1" s="1"/>
  <c r="I12" i="1"/>
  <c r="I11" i="1" s="1"/>
  <c r="I37" i="1"/>
  <c r="I36" i="1" s="1"/>
  <c r="I132" i="1"/>
  <c r="I57" i="1"/>
  <c r="I131" i="1" s="1"/>
  <c r="M132" i="1"/>
  <c r="M131" i="1"/>
  <c r="I136" i="1"/>
  <c r="I61" i="1"/>
  <c r="I135" i="1" s="1"/>
  <c r="M136" i="1"/>
  <c r="M135" i="1"/>
  <c r="K86" i="1"/>
  <c r="K85" i="1" s="1"/>
  <c r="L86" i="1"/>
  <c r="L85" i="1" s="1"/>
  <c r="L111" i="1"/>
  <c r="L110" i="1" s="1"/>
  <c r="J131" i="1"/>
  <c r="N131" i="1"/>
  <c r="J135" i="1"/>
  <c r="N135" i="1"/>
  <c r="H128" i="1" l="1"/>
  <c r="H126" i="1" s="1"/>
  <c r="D127" i="1"/>
  <c r="D125" i="1" s="1"/>
  <c r="G123" i="1"/>
  <c r="B128" i="1"/>
  <c r="B126" i="1" s="1"/>
  <c r="F123" i="1"/>
  <c r="I127" i="1"/>
  <c r="I125" i="1" s="1"/>
  <c r="F128" i="1"/>
  <c r="F126" i="1" s="1"/>
  <c r="F127" i="1"/>
  <c r="F125" i="1" s="1"/>
  <c r="B123" i="1"/>
  <c r="B127" i="1"/>
  <c r="B125" i="1" s="1"/>
  <c r="M127" i="1"/>
  <c r="M125" i="1" s="1"/>
  <c r="E128" i="1"/>
  <c r="E126" i="1" s="1"/>
  <c r="J127" i="1"/>
  <c r="J125" i="1" s="1"/>
  <c r="C127" i="1"/>
  <c r="C125" i="1" s="1"/>
  <c r="H127" i="1"/>
  <c r="H125" i="1" s="1"/>
  <c r="N123" i="1"/>
  <c r="G127" i="1"/>
  <c r="G125" i="1" s="1"/>
  <c r="H123" i="1"/>
  <c r="D128" i="1"/>
  <c r="D126" i="1" s="1"/>
  <c r="C123" i="1"/>
  <c r="E123" i="1"/>
  <c r="E127" i="1"/>
  <c r="E125" i="1" s="1"/>
  <c r="N127" i="1"/>
  <c r="N125" i="1" s="1"/>
  <c r="N84" i="1"/>
  <c r="N128" i="1" s="1"/>
  <c r="N126" i="1" s="1"/>
  <c r="J123" i="1"/>
  <c r="I123" i="1"/>
  <c r="G84" i="1"/>
  <c r="G128" i="1" s="1"/>
  <c r="G126" i="1" s="1"/>
  <c r="J128" i="1"/>
  <c r="J126" i="1" s="1"/>
  <c r="I128" i="1"/>
  <c r="I126" i="1" s="1"/>
  <c r="D123" i="1"/>
  <c r="I10" i="1"/>
  <c r="I54" i="1" s="1"/>
  <c r="I52" i="1" s="1"/>
  <c r="I53" i="1"/>
  <c r="I51" i="1" s="1"/>
  <c r="I49" i="1"/>
  <c r="C128" i="1"/>
  <c r="C126" i="1" s="1"/>
  <c r="M128" i="1"/>
  <c r="M126" i="1" s="1"/>
  <c r="L127" i="1"/>
  <c r="L125" i="1" s="1"/>
  <c r="L123" i="1"/>
  <c r="L84" i="1"/>
  <c r="L128" i="1" s="1"/>
  <c r="L126" i="1" s="1"/>
  <c r="K127" i="1"/>
  <c r="K125" i="1" s="1"/>
  <c r="K123" i="1"/>
  <c r="K84" i="1"/>
  <c r="K128" i="1" s="1"/>
  <c r="K126" i="1" s="1"/>
  <c r="M123" i="1"/>
</calcChain>
</file>

<file path=xl/sharedStrings.xml><?xml version="1.0" encoding="utf-8"?>
<sst xmlns="http://schemas.openxmlformats.org/spreadsheetml/2006/main" count="183" uniqueCount="62">
  <si>
    <t>ANTIGUA AND BARBUDA</t>
  </si>
  <si>
    <t>Summary of Central Government Operations</t>
  </si>
  <si>
    <t>Millions of Eastern Caribbean dollars (EC$ Mn.)</t>
  </si>
  <si>
    <t>ACCOUNTS</t>
  </si>
  <si>
    <t>TOTAL REVENUE AND GRANTS (1+2+3)</t>
  </si>
  <si>
    <t>1. Current Revenue</t>
  </si>
  <si>
    <t xml:space="preserve">    Tax Revenue</t>
  </si>
  <si>
    <t xml:space="preserve">        Taxes on Income, Profit and Capital Gains</t>
  </si>
  <si>
    <t xml:space="preserve">                Corporate Tax</t>
  </si>
  <si>
    <t xml:space="preserve">                Personal/Individual Tax</t>
  </si>
  <si>
    <t xml:space="preserve">                Withholding/Non-Resident Tax</t>
  </si>
  <si>
    <t>---</t>
  </si>
  <si>
    <t xml:space="preserve">        Taxes on Property</t>
  </si>
  <si>
    <t xml:space="preserve">        Taxes on Goods and Services</t>
  </si>
  <si>
    <t xml:space="preserve">                Value Added Tax/Sales Tax</t>
  </si>
  <si>
    <t xml:space="preserve">                Excise Tax</t>
  </si>
  <si>
    <t xml:space="preserve">                Stamp Duties</t>
  </si>
  <si>
    <t xml:space="preserve">                Consumption Tax</t>
  </si>
  <si>
    <t xml:space="preserve">                Licences</t>
  </si>
  <si>
    <t xml:space="preserve">        Taxes on International Trade and Transactions</t>
  </si>
  <si>
    <t xml:space="preserve">                Import Duty</t>
  </si>
  <si>
    <t xml:space="preserve">                Customs Service Tax/Customs Service Charge</t>
  </si>
  <si>
    <t xml:space="preserve">                Consumption Tax on imports</t>
  </si>
  <si>
    <t xml:space="preserve">                Environment Levy</t>
  </si>
  <si>
    <t xml:space="preserve">        Other Taxes</t>
  </si>
  <si>
    <t xml:space="preserve">    Non Tax Revenue/Other Revenue</t>
  </si>
  <si>
    <t xml:space="preserve">        Citizenship by Investment</t>
  </si>
  <si>
    <t>2. Capital Revenue</t>
  </si>
  <si>
    <t>3. Grants</t>
  </si>
  <si>
    <t>of which Capital Grants</t>
  </si>
  <si>
    <t>TOTAL EXPENDITURE AND NET LENDING (4+5)</t>
  </si>
  <si>
    <t>4. Current Expenditure</t>
  </si>
  <si>
    <t xml:space="preserve">    Personal Emoluments/Compensation of Employees</t>
  </si>
  <si>
    <t xml:space="preserve">    Goods and Services</t>
  </si>
  <si>
    <t xml:space="preserve">    Interest Payments</t>
  </si>
  <si>
    <t xml:space="preserve">        Domestic</t>
  </si>
  <si>
    <t xml:space="preserve">        External</t>
  </si>
  <si>
    <t xml:space="preserve">    Transfers and Subsidies</t>
  </si>
  <si>
    <t xml:space="preserve">        Pension</t>
  </si>
  <si>
    <t xml:space="preserve">        Grants and Contributions</t>
  </si>
  <si>
    <t>5. Capital Expenditure and Net Lending</t>
  </si>
  <si>
    <t xml:space="preserve">   Of which: Capital Expenditure</t>
  </si>
  <si>
    <t>CURRENT ACCOUNT BALANCE (BEFORE GRANTS) (1 -4)</t>
  </si>
  <si>
    <t>CURRENT ACCOUNT BALANCE (AFTER GRANTS)</t>
  </si>
  <si>
    <t>PRIMARY BALANCE (BEFORE GRANTS)</t>
  </si>
  <si>
    <t>PRIMARY BALANCE (AFTER GRANTS)</t>
  </si>
  <si>
    <t>OVERALL BALANCE (BEFORE GRANTS)</t>
  </si>
  <si>
    <t>OVERALL BALANCE (AFTER GRANTS)</t>
  </si>
  <si>
    <t>FINANCING</t>
  </si>
  <si>
    <t xml:space="preserve">    Domestic</t>
  </si>
  <si>
    <t xml:space="preserve">        ECCB (net)</t>
  </si>
  <si>
    <t xml:space="preserve">        Commercial Banks (net)</t>
  </si>
  <si>
    <t xml:space="preserve">        Other</t>
  </si>
  <si>
    <t xml:space="preserve">    External</t>
  </si>
  <si>
    <t xml:space="preserve">        Net Disbursements/(Amortisation)</t>
  </si>
  <si>
    <t xml:space="preserve">            Disbursements</t>
  </si>
  <si>
    <t xml:space="preserve">            Amortisation</t>
  </si>
  <si>
    <t xml:space="preserve">        Change in Government Foreign Assets</t>
  </si>
  <si>
    <t xml:space="preserve">    Arrears</t>
  </si>
  <si>
    <t>Source:</t>
  </si>
  <si>
    <t>Web site of the Eastern Caribbean Central Bank (http://www.eccb-centralbank.org/Statistics/index.asp#fiscalaccounts)</t>
  </si>
  <si>
    <t>Millions of United States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</si>
</sst>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[$-409]d\-mmm\-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MT"/>
    </font>
    <font>
      <b/>
      <sz val="10"/>
      <name val="Arial MT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/>
    <xf numFmtId="17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43" fontId="6" fillId="0" borderId="0" xfId="2" applyFont="1" applyAlignment="1">
      <alignment horizontal="right"/>
    </xf>
    <xf numFmtId="0" fontId="8" fillId="0" borderId="0" xfId="3" applyFont="1" applyBorder="1"/>
    <xf numFmtId="164" fontId="3" fillId="0" borderId="0" xfId="2" applyNumberFormat="1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/>
    <xf numFmtId="0" fontId="4" fillId="0" borderId="0" xfId="0" applyFont="1" applyBorder="1" applyAlignment="1">
      <alignment horizontal="left" indent="2"/>
    </xf>
    <xf numFmtId="164" fontId="6" fillId="0" borderId="0" xfId="2" applyNumberFormat="1" applyFont="1" applyAlignment="1">
      <alignment horizontal="right"/>
    </xf>
    <xf numFmtId="0" fontId="9" fillId="0" borderId="0" xfId="0" applyFont="1" applyBorder="1" applyAlignment="1">
      <alignment horizontal="left" indent="3"/>
    </xf>
    <xf numFmtId="164" fontId="10" fillId="0" borderId="0" xfId="2" applyNumberFormat="1" applyFont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left" indent="3"/>
    </xf>
    <xf numFmtId="164" fontId="2" fillId="0" borderId="0" xfId="1" applyNumberFormat="1" applyFont="1" applyBorder="1"/>
    <xf numFmtId="0" fontId="2" fillId="0" borderId="0" xfId="0" applyFont="1" applyBorder="1" applyAlignment="1">
      <alignment horizontal="left" indent="5"/>
    </xf>
    <xf numFmtId="0" fontId="2" fillId="0" borderId="0" xfId="0" applyFont="1" applyBorder="1" applyAlignment="1">
      <alignment horizontal="left" indent="4"/>
    </xf>
    <xf numFmtId="0" fontId="2" fillId="0" borderId="0" xfId="0" applyFont="1" applyBorder="1" applyAlignment="1">
      <alignment horizontal="left" indent="2"/>
    </xf>
    <xf numFmtId="165" fontId="3" fillId="0" borderId="0" xfId="2" applyNumberFormat="1" applyFont="1" applyAlignment="1">
      <alignment horizontal="right"/>
    </xf>
    <xf numFmtId="0" fontId="4" fillId="0" borderId="0" xfId="0" applyFont="1" applyBorder="1"/>
    <xf numFmtId="164" fontId="4" fillId="0" borderId="0" xfId="1" applyNumberFormat="1" applyFont="1" applyBorder="1"/>
    <xf numFmtId="0" fontId="2" fillId="0" borderId="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164" fontId="2" fillId="0" borderId="3" xfId="1" applyNumberFormat="1" applyFont="1" applyBorder="1"/>
    <xf numFmtId="43" fontId="2" fillId="0" borderId="2" xfId="1" applyFont="1" applyBorder="1"/>
    <xf numFmtId="166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>
      <alignment horizontal="left"/>
    </xf>
  </cellXfs>
  <cellStyles count="4">
    <cellStyle name="Comma" xfId="1" builtinId="3"/>
    <cellStyle name="Comma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43"/>
  <sheetViews>
    <sheetView tabSelected="1" zoomScaleNormal="100" zoomScaleSheetLayoutView="40" workbookViewId="0">
      <selection activeCell="B14" sqref="B14"/>
    </sheetView>
  </sheetViews>
  <sheetFormatPr defaultRowHeight="12.75"/>
  <cols>
    <col min="1" max="1" width="53.7109375" style="1" customWidth="1"/>
    <col min="2" max="2" width="10.7109375" style="3" customWidth="1"/>
    <col min="3" max="10" width="10.7109375" style="1" customWidth="1"/>
    <col min="11" max="13" width="9.5703125" style="1" bestFit="1" customWidth="1"/>
    <col min="14" max="16384" width="9.140625" style="1"/>
  </cols>
  <sheetData>
    <row r="1" spans="1:14" ht="12.75" customHeight="1"/>
    <row r="2" spans="1:14" ht="12.75" customHeight="1">
      <c r="B2" s="2"/>
      <c r="C2" s="2"/>
    </row>
    <row r="3" spans="1:14">
      <c r="A3" s="4"/>
    </row>
    <row r="4" spans="1:14">
      <c r="A4" s="5" t="s">
        <v>0</v>
      </c>
    </row>
    <row r="5" spans="1:14">
      <c r="A5" s="5" t="s">
        <v>1</v>
      </c>
    </row>
    <row r="6" spans="1:14">
      <c r="A6" s="5"/>
    </row>
    <row r="7" spans="1:14">
      <c r="A7" s="5" t="s">
        <v>2</v>
      </c>
    </row>
    <row r="8" spans="1:14" s="8" customFormat="1" ht="19.5" customHeight="1" thickBot="1">
      <c r="A8" s="6" t="s">
        <v>3</v>
      </c>
      <c r="B8" s="7">
        <v>2012</v>
      </c>
      <c r="C8" s="7">
        <v>2013</v>
      </c>
      <c r="D8" s="7">
        <v>2014</v>
      </c>
      <c r="E8" s="7">
        <v>2015</v>
      </c>
      <c r="F8" s="7">
        <v>2016</v>
      </c>
      <c r="G8" s="7">
        <v>2017</v>
      </c>
      <c r="H8" s="7">
        <v>2018</v>
      </c>
      <c r="I8" s="7">
        <v>2019</v>
      </c>
      <c r="J8" s="7">
        <v>2020</v>
      </c>
      <c r="K8" s="7">
        <v>2021</v>
      </c>
      <c r="L8" s="7">
        <v>2022</v>
      </c>
      <c r="M8" s="7">
        <v>2023</v>
      </c>
      <c r="N8" s="7">
        <v>2024</v>
      </c>
    </row>
    <row r="9" spans="1:14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4">
      <c r="A10" s="11" t="s">
        <v>4</v>
      </c>
      <c r="B10" s="12">
        <f t="shared" ref="B10:H10" si="0">B11+B32+B33</f>
        <v>648.86</v>
      </c>
      <c r="C10" s="12">
        <f t="shared" si="0"/>
        <v>599.12</v>
      </c>
      <c r="D10" s="12">
        <f t="shared" si="0"/>
        <v>679.57999999999993</v>
      </c>
      <c r="E10" s="12">
        <f t="shared" si="0"/>
        <v>869.94</v>
      </c>
      <c r="F10" s="12">
        <f t="shared" si="0"/>
        <v>950.79</v>
      </c>
      <c r="G10" s="12">
        <f t="shared" si="0"/>
        <v>805.07</v>
      </c>
      <c r="H10" s="12">
        <f t="shared" si="0"/>
        <v>859.2</v>
      </c>
      <c r="I10" s="12">
        <f t="shared" ref="I10" si="1">I11+I32+I33</f>
        <v>849.15</v>
      </c>
      <c r="J10" s="12">
        <f t="shared" ref="J10:N10" si="2">J11+J32+J33</f>
        <v>784.7</v>
      </c>
      <c r="K10" s="12">
        <f t="shared" si="2"/>
        <v>816.08999999999992</v>
      </c>
      <c r="L10" s="12">
        <f t="shared" si="2"/>
        <v>912.53</v>
      </c>
      <c r="M10" s="12">
        <f t="shared" si="2"/>
        <v>928.83</v>
      </c>
      <c r="N10" s="12">
        <f t="shared" si="2"/>
        <v>1312.6499999999999</v>
      </c>
    </row>
    <row r="11" spans="1:14" s="14" customFormat="1">
      <c r="A11" s="13" t="s">
        <v>5</v>
      </c>
      <c r="B11" s="12">
        <f t="shared" ref="B11:H11" si="3">B12+B30</f>
        <v>646.65</v>
      </c>
      <c r="C11" s="12">
        <f t="shared" si="3"/>
        <v>597.82000000000005</v>
      </c>
      <c r="D11" s="12">
        <f t="shared" si="3"/>
        <v>664.41</v>
      </c>
      <c r="E11" s="12">
        <f t="shared" si="3"/>
        <v>782.95</v>
      </c>
      <c r="F11" s="12">
        <f t="shared" si="3"/>
        <v>776.72</v>
      </c>
      <c r="G11" s="12">
        <f t="shared" si="3"/>
        <v>792.22</v>
      </c>
      <c r="H11" s="12">
        <f t="shared" si="3"/>
        <v>815.27</v>
      </c>
      <c r="I11" s="12">
        <f t="shared" ref="I11" si="4">I12+I30</f>
        <v>846.02</v>
      </c>
      <c r="J11" s="12">
        <f t="shared" ref="J11:N11" si="5">J12+J30</f>
        <v>749.37</v>
      </c>
      <c r="K11" s="12">
        <f t="shared" si="5"/>
        <v>785.18999999999994</v>
      </c>
      <c r="L11" s="12">
        <f t="shared" si="5"/>
        <v>906.20999999999992</v>
      </c>
      <c r="M11" s="12">
        <f t="shared" si="5"/>
        <v>923.86</v>
      </c>
      <c r="N11" s="12">
        <f t="shared" si="5"/>
        <v>1299.81</v>
      </c>
    </row>
    <row r="12" spans="1:14">
      <c r="A12" s="15" t="s">
        <v>6</v>
      </c>
      <c r="B12" s="16">
        <f t="shared" ref="B12:H12" si="6">SUM(B13,B17,B18,B24,B29)</f>
        <v>604.22</v>
      </c>
      <c r="C12" s="16">
        <f t="shared" si="6"/>
        <v>555.24</v>
      </c>
      <c r="D12" s="16">
        <f t="shared" si="6"/>
        <v>571.12</v>
      </c>
      <c r="E12" s="16">
        <f t="shared" si="6"/>
        <v>622.64</v>
      </c>
      <c r="F12" s="16">
        <f t="shared" si="6"/>
        <v>641.21</v>
      </c>
      <c r="G12" s="16">
        <f t="shared" si="6"/>
        <v>641.79</v>
      </c>
      <c r="H12" s="16">
        <f t="shared" si="6"/>
        <v>679.65</v>
      </c>
      <c r="I12" s="16">
        <f t="shared" ref="I12" si="7">SUM(I13,I17,I18,I24,I29)</f>
        <v>672.24</v>
      </c>
      <c r="J12" s="16">
        <f t="shared" ref="J12:N12" si="8">SUM(J13,J17,J18,J24,J29)</f>
        <v>609.88</v>
      </c>
      <c r="K12" s="16">
        <f t="shared" si="8"/>
        <v>666.56999999999994</v>
      </c>
      <c r="L12" s="16">
        <f t="shared" si="8"/>
        <v>752.08999999999992</v>
      </c>
      <c r="M12" s="16">
        <f t="shared" si="8"/>
        <v>810.75</v>
      </c>
      <c r="N12" s="16">
        <f t="shared" si="8"/>
        <v>981.8</v>
      </c>
    </row>
    <row r="13" spans="1:14" s="19" customFormat="1">
      <c r="A13" s="17" t="s">
        <v>7</v>
      </c>
      <c r="B13" s="18">
        <v>77.319999999999993</v>
      </c>
      <c r="C13" s="18">
        <v>84.69</v>
      </c>
      <c r="D13" s="18">
        <v>72.56</v>
      </c>
      <c r="E13" s="18">
        <v>89.48</v>
      </c>
      <c r="F13" s="18">
        <v>75.58</v>
      </c>
      <c r="G13" s="18">
        <v>74.09</v>
      </c>
      <c r="H13" s="18">
        <v>78.37</v>
      </c>
      <c r="I13" s="18">
        <v>79.12</v>
      </c>
      <c r="J13" s="18">
        <v>87.24</v>
      </c>
      <c r="K13" s="18">
        <v>83.4</v>
      </c>
      <c r="L13" s="18">
        <v>70.94</v>
      </c>
      <c r="M13" s="18">
        <v>108.38</v>
      </c>
      <c r="N13" s="18">
        <v>120.54</v>
      </c>
    </row>
    <row r="14" spans="1:14">
      <c r="A14" s="20" t="s">
        <v>8</v>
      </c>
      <c r="B14" s="18">
        <v>35.42</v>
      </c>
      <c r="C14" s="18">
        <v>44.17</v>
      </c>
      <c r="D14" s="18">
        <v>35.549999999999997</v>
      </c>
      <c r="E14" s="18">
        <v>52.2</v>
      </c>
      <c r="F14" s="18">
        <v>49.94</v>
      </c>
      <c r="G14" s="18">
        <v>72.16</v>
      </c>
      <c r="H14" s="18">
        <v>77.92</v>
      </c>
      <c r="I14" s="18">
        <v>71.739999999999995</v>
      </c>
      <c r="J14" s="18">
        <v>81.599999999999994</v>
      </c>
      <c r="K14" s="18">
        <v>76.61</v>
      </c>
      <c r="L14" s="18">
        <v>63.87</v>
      </c>
      <c r="M14" s="18">
        <v>101.44</v>
      </c>
      <c r="N14" s="18">
        <v>112.73</v>
      </c>
    </row>
    <row r="15" spans="1:14">
      <c r="A15" s="20" t="s">
        <v>9</v>
      </c>
      <c r="B15" s="18">
        <v>41.89</v>
      </c>
      <c r="C15" s="18">
        <v>40.340000000000003</v>
      </c>
      <c r="D15" s="18">
        <v>37</v>
      </c>
      <c r="E15" s="18">
        <v>37.28</v>
      </c>
      <c r="F15" s="18">
        <v>25.64</v>
      </c>
      <c r="G15" s="18">
        <v>1.93</v>
      </c>
      <c r="H15" s="18">
        <v>0.45</v>
      </c>
      <c r="I15" s="18">
        <v>0.59</v>
      </c>
      <c r="J15" s="18">
        <v>0.36</v>
      </c>
      <c r="K15" s="18">
        <v>0.48</v>
      </c>
      <c r="L15" s="18">
        <v>0.12</v>
      </c>
      <c r="M15" s="18">
        <v>0.23</v>
      </c>
      <c r="N15" s="18">
        <v>0.21</v>
      </c>
    </row>
    <row r="16" spans="1:14">
      <c r="A16" s="20" t="s">
        <v>10</v>
      </c>
      <c r="B16" s="18" t="s">
        <v>11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 t="s">
        <v>11</v>
      </c>
    </row>
    <row r="17" spans="1:14" s="19" customFormat="1">
      <c r="A17" s="17" t="s">
        <v>12</v>
      </c>
      <c r="B17" s="18">
        <v>20.149999999999999</v>
      </c>
      <c r="C17" s="18">
        <v>18.3</v>
      </c>
      <c r="D17" s="18">
        <v>21.85</v>
      </c>
      <c r="E17" s="18">
        <v>18.34</v>
      </c>
      <c r="F17" s="18">
        <v>17.52</v>
      </c>
      <c r="G17" s="18">
        <v>20.11</v>
      </c>
      <c r="H17" s="18">
        <v>21.17</v>
      </c>
      <c r="I17" s="18">
        <v>28.6</v>
      </c>
      <c r="J17" s="18">
        <v>17.989999999999998</v>
      </c>
      <c r="K17" s="18">
        <v>24.05</v>
      </c>
      <c r="L17" s="18">
        <v>32.380000000000003</v>
      </c>
      <c r="M17" s="18">
        <v>22.32</v>
      </c>
      <c r="N17" s="18">
        <v>26.89</v>
      </c>
    </row>
    <row r="18" spans="1:14" s="19" customFormat="1">
      <c r="A18" s="17" t="s">
        <v>13</v>
      </c>
      <c r="B18" s="18">
        <v>275.42</v>
      </c>
      <c r="C18" s="18">
        <v>244.69</v>
      </c>
      <c r="D18" s="18">
        <v>268.25</v>
      </c>
      <c r="E18" s="18">
        <v>274.39</v>
      </c>
      <c r="F18" s="18">
        <v>301.41000000000003</v>
      </c>
      <c r="G18" s="18">
        <v>298.41000000000003</v>
      </c>
      <c r="H18" s="18">
        <v>329.51</v>
      </c>
      <c r="I18" s="18">
        <v>305.57</v>
      </c>
      <c r="J18" s="18">
        <v>263.64999999999998</v>
      </c>
      <c r="K18" s="18">
        <v>330.5</v>
      </c>
      <c r="L18" s="18">
        <v>396.57</v>
      </c>
      <c r="M18" s="18">
        <v>417.91</v>
      </c>
      <c r="N18" s="18">
        <v>509.55</v>
      </c>
    </row>
    <row r="19" spans="1:14">
      <c r="A19" s="20" t="s">
        <v>14</v>
      </c>
      <c r="B19" s="18" t="s">
        <v>11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252.55</v>
      </c>
      <c r="J19" s="18">
        <v>206.65</v>
      </c>
      <c r="K19" s="18">
        <v>241.61</v>
      </c>
      <c r="L19" s="18">
        <v>304.68</v>
      </c>
      <c r="M19" s="18">
        <v>329.68</v>
      </c>
      <c r="N19" s="18">
        <v>418.29</v>
      </c>
    </row>
    <row r="20" spans="1:14">
      <c r="A20" s="20" t="s">
        <v>15</v>
      </c>
      <c r="B20" s="18">
        <v>0.67</v>
      </c>
      <c r="C20" s="18">
        <v>0.64</v>
      </c>
      <c r="D20" s="18">
        <v>0.55000000000000004</v>
      </c>
      <c r="E20" s="18">
        <v>0.61</v>
      </c>
      <c r="F20" s="18">
        <v>0.59</v>
      </c>
      <c r="G20" s="18">
        <v>0.78</v>
      </c>
      <c r="H20" s="18">
        <v>0.76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 t="s">
        <v>11</v>
      </c>
    </row>
    <row r="21" spans="1:14">
      <c r="A21" s="20" t="s">
        <v>16</v>
      </c>
      <c r="B21" s="18">
        <v>39.07</v>
      </c>
      <c r="C21" s="18">
        <v>27.02</v>
      </c>
      <c r="D21" s="18">
        <v>30.59</v>
      </c>
      <c r="E21" s="18">
        <v>33.950000000000003</v>
      </c>
      <c r="F21" s="18">
        <v>42.13</v>
      </c>
      <c r="G21" s="18">
        <v>50.02</v>
      </c>
      <c r="H21" s="18">
        <v>41.23</v>
      </c>
      <c r="I21" s="18">
        <v>43.22</v>
      </c>
      <c r="J21" s="18">
        <v>37.53</v>
      </c>
      <c r="K21" s="18">
        <v>68.62</v>
      </c>
      <c r="L21" s="18">
        <v>63.95</v>
      </c>
      <c r="M21" s="18">
        <v>58.73</v>
      </c>
      <c r="N21" s="18">
        <v>54.45</v>
      </c>
    </row>
    <row r="22" spans="1:14">
      <c r="A22" s="20" t="s">
        <v>17</v>
      </c>
      <c r="B22" s="18" t="s">
        <v>11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 t="s">
        <v>11</v>
      </c>
    </row>
    <row r="23" spans="1:14">
      <c r="A23" s="20" t="s">
        <v>18</v>
      </c>
      <c r="B23" s="18">
        <v>1.36</v>
      </c>
      <c r="C23" s="18">
        <v>1.37</v>
      </c>
      <c r="D23" s="18">
        <v>1.47</v>
      </c>
      <c r="E23" s="18">
        <v>1.61</v>
      </c>
      <c r="F23" s="18">
        <v>1.75</v>
      </c>
      <c r="G23" s="18">
        <v>1.66</v>
      </c>
      <c r="H23" s="18">
        <v>2.11</v>
      </c>
      <c r="I23" s="18">
        <v>3.94</v>
      </c>
      <c r="J23" s="18">
        <v>2.92</v>
      </c>
      <c r="K23" s="18">
        <v>2.97</v>
      </c>
      <c r="L23" s="18">
        <v>3.6</v>
      </c>
      <c r="M23" s="18">
        <v>4.2699999999999996</v>
      </c>
      <c r="N23" s="18">
        <v>3.98</v>
      </c>
    </row>
    <row r="24" spans="1:14" s="19" customFormat="1">
      <c r="A24" s="17" t="s">
        <v>19</v>
      </c>
      <c r="B24" s="18">
        <v>231.33</v>
      </c>
      <c r="C24" s="18">
        <v>207.56</v>
      </c>
      <c r="D24" s="18">
        <v>208.46</v>
      </c>
      <c r="E24" s="18">
        <v>240.43</v>
      </c>
      <c r="F24" s="18">
        <v>246.7</v>
      </c>
      <c r="G24" s="18">
        <v>249.18</v>
      </c>
      <c r="H24" s="18">
        <v>250.6</v>
      </c>
      <c r="I24" s="18">
        <v>258.95</v>
      </c>
      <c r="J24" s="18">
        <v>241</v>
      </c>
      <c r="K24" s="18">
        <v>228.62</v>
      </c>
      <c r="L24" s="18">
        <v>252.2</v>
      </c>
      <c r="M24" s="18">
        <v>262.14</v>
      </c>
      <c r="N24" s="18">
        <v>324.82</v>
      </c>
    </row>
    <row r="25" spans="1:14">
      <c r="A25" s="20" t="s">
        <v>20</v>
      </c>
      <c r="B25" s="18">
        <v>81.02</v>
      </c>
      <c r="C25" s="18">
        <v>79.13</v>
      </c>
      <c r="D25" s="18">
        <v>79.069999999999993</v>
      </c>
      <c r="E25" s="18">
        <v>82.19</v>
      </c>
      <c r="F25" s="18">
        <v>82.07</v>
      </c>
      <c r="G25" s="18">
        <v>89.53</v>
      </c>
      <c r="H25" s="18">
        <v>96.61</v>
      </c>
      <c r="I25" s="18">
        <v>98.2</v>
      </c>
      <c r="J25" s="18">
        <v>81.96</v>
      </c>
      <c r="K25" s="18">
        <v>92.68</v>
      </c>
      <c r="L25" s="18">
        <v>109.62</v>
      </c>
      <c r="M25" s="18">
        <v>112.61</v>
      </c>
      <c r="N25" s="18">
        <v>123.94</v>
      </c>
    </row>
    <row r="26" spans="1:14">
      <c r="A26" s="20" t="s">
        <v>21</v>
      </c>
      <c r="B26" s="18">
        <v>1.64</v>
      </c>
      <c r="C26" s="18">
        <v>3.33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 t="s">
        <v>11</v>
      </c>
    </row>
    <row r="27" spans="1:14">
      <c r="A27" s="20" t="s">
        <v>22</v>
      </c>
      <c r="B27" s="18">
        <v>30.94</v>
      </c>
      <c r="C27" s="18">
        <v>29.05</v>
      </c>
      <c r="D27" s="18">
        <v>39.99</v>
      </c>
      <c r="E27" s="18">
        <v>63.61</v>
      </c>
      <c r="F27" s="18">
        <v>77.569999999999993</v>
      </c>
      <c r="G27" s="18">
        <v>64.239999999999995</v>
      </c>
      <c r="H27" s="18">
        <v>52.57</v>
      </c>
      <c r="I27" s="18">
        <v>64.150000000000006</v>
      </c>
      <c r="J27" s="18">
        <v>79.11</v>
      </c>
      <c r="K27" s="18">
        <v>47.53</v>
      </c>
      <c r="L27" s="18">
        <v>34.93</v>
      </c>
      <c r="M27" s="18">
        <v>33.61</v>
      </c>
      <c r="N27" s="18">
        <v>59.64</v>
      </c>
    </row>
    <row r="28" spans="1:14">
      <c r="A28" s="20" t="s">
        <v>23</v>
      </c>
      <c r="B28" s="18">
        <v>2.75</v>
      </c>
      <c r="C28" s="18">
        <v>2.72</v>
      </c>
      <c r="D28" s="18">
        <v>5.26</v>
      </c>
      <c r="E28" s="18">
        <v>5.47</v>
      </c>
      <c r="F28" s="18">
        <v>3.58</v>
      </c>
      <c r="G28" s="18">
        <v>3.23</v>
      </c>
      <c r="H28" s="18">
        <v>3.45</v>
      </c>
      <c r="I28" s="18">
        <v>3.25</v>
      </c>
      <c r="J28" s="18">
        <v>4.3099999999999996</v>
      </c>
      <c r="K28" s="18">
        <v>4.96</v>
      </c>
      <c r="L28" s="18">
        <v>4.1500000000000004</v>
      </c>
      <c r="M28" s="18">
        <v>4.75</v>
      </c>
      <c r="N28" s="18">
        <v>13.1</v>
      </c>
    </row>
    <row r="29" spans="1:14">
      <c r="A29" s="20" t="s">
        <v>24</v>
      </c>
      <c r="B29" s="18" t="s">
        <v>11</v>
      </c>
      <c r="C29" s="18" t="s">
        <v>11</v>
      </c>
      <c r="D29" s="18" t="s">
        <v>11</v>
      </c>
      <c r="E29" s="18" t="s">
        <v>11</v>
      </c>
      <c r="F29" s="18" t="s">
        <v>11</v>
      </c>
      <c r="G29" s="18" t="s">
        <v>11</v>
      </c>
      <c r="H29" s="18">
        <v>0</v>
      </c>
      <c r="I29" s="18">
        <v>0</v>
      </c>
      <c r="J29" s="18" t="s">
        <v>11</v>
      </c>
      <c r="K29" s="18" t="s">
        <v>11</v>
      </c>
      <c r="L29" s="18" t="s">
        <v>11</v>
      </c>
      <c r="M29" s="18" t="s">
        <v>11</v>
      </c>
      <c r="N29" s="18" t="s">
        <v>11</v>
      </c>
    </row>
    <row r="30" spans="1:14">
      <c r="A30" s="15" t="s">
        <v>25</v>
      </c>
      <c r="B30" s="18">
        <v>42.43</v>
      </c>
      <c r="C30" s="18">
        <v>42.58</v>
      </c>
      <c r="D30" s="18">
        <v>93.29</v>
      </c>
      <c r="E30" s="18">
        <v>160.31</v>
      </c>
      <c r="F30" s="18">
        <v>135.51</v>
      </c>
      <c r="G30" s="18">
        <v>150.43</v>
      </c>
      <c r="H30" s="18">
        <v>135.62</v>
      </c>
      <c r="I30" s="18">
        <v>173.78</v>
      </c>
      <c r="J30" s="18">
        <v>139.49</v>
      </c>
      <c r="K30" s="18">
        <v>118.62</v>
      </c>
      <c r="L30" s="18">
        <v>154.12</v>
      </c>
      <c r="M30" s="18">
        <v>113.11</v>
      </c>
      <c r="N30" s="18">
        <v>318.01</v>
      </c>
    </row>
    <row r="31" spans="1:14">
      <c r="A31" s="22" t="s">
        <v>26</v>
      </c>
      <c r="B31" s="18">
        <v>0</v>
      </c>
      <c r="C31" s="18">
        <v>0</v>
      </c>
      <c r="D31" s="18">
        <v>0</v>
      </c>
      <c r="E31" s="18">
        <v>126.37</v>
      </c>
      <c r="F31" s="18">
        <v>74.87</v>
      </c>
      <c r="G31" s="18">
        <v>54.34</v>
      </c>
      <c r="H31" s="18">
        <v>59.75</v>
      </c>
      <c r="I31" s="18">
        <v>112.22</v>
      </c>
      <c r="J31" s="18">
        <v>76.91</v>
      </c>
      <c r="K31" s="18">
        <v>72.489999999999995</v>
      </c>
      <c r="L31" s="18">
        <v>67.91</v>
      </c>
      <c r="M31" s="18">
        <v>66.88</v>
      </c>
      <c r="N31" s="18">
        <v>78.55</v>
      </c>
    </row>
    <row r="32" spans="1:14" s="14" customFormat="1">
      <c r="A32" s="13" t="s">
        <v>27</v>
      </c>
      <c r="B32" s="12">
        <v>2.21</v>
      </c>
      <c r="C32" s="12">
        <v>1.3</v>
      </c>
      <c r="D32" s="12">
        <v>1.38</v>
      </c>
      <c r="E32" s="12">
        <v>65.86</v>
      </c>
      <c r="F32" s="12">
        <v>174.07</v>
      </c>
      <c r="G32" s="12">
        <v>10.76</v>
      </c>
      <c r="H32" s="12">
        <v>28.23</v>
      </c>
      <c r="I32" s="12">
        <v>3.13</v>
      </c>
      <c r="J32" s="12">
        <v>5.33</v>
      </c>
      <c r="K32" s="12">
        <v>2.02</v>
      </c>
      <c r="L32" s="12">
        <v>6.32</v>
      </c>
      <c r="M32" s="12">
        <v>4.97</v>
      </c>
      <c r="N32" s="12">
        <v>12.84</v>
      </c>
    </row>
    <row r="33" spans="1:14" s="14" customFormat="1">
      <c r="A33" s="13" t="s">
        <v>28</v>
      </c>
      <c r="B33" s="12">
        <v>0</v>
      </c>
      <c r="C33" s="12">
        <v>0</v>
      </c>
      <c r="D33" s="12">
        <v>13.79</v>
      </c>
      <c r="E33" s="12">
        <v>21.13</v>
      </c>
      <c r="F33" s="12">
        <v>0</v>
      </c>
      <c r="G33" s="12">
        <v>2.09</v>
      </c>
      <c r="H33" s="12">
        <v>15.7</v>
      </c>
      <c r="I33" s="12">
        <v>0</v>
      </c>
      <c r="J33" s="12">
        <v>30</v>
      </c>
      <c r="K33" s="12">
        <v>28.88</v>
      </c>
      <c r="L33" s="12">
        <v>0</v>
      </c>
      <c r="M33" s="12">
        <v>0</v>
      </c>
      <c r="N33" s="12" t="s">
        <v>11</v>
      </c>
    </row>
    <row r="34" spans="1:14">
      <c r="A34" s="23" t="s">
        <v>29</v>
      </c>
      <c r="B34" s="16">
        <v>0</v>
      </c>
      <c r="C34" s="16">
        <v>0</v>
      </c>
      <c r="D34" s="16">
        <v>13.79</v>
      </c>
      <c r="E34" s="16">
        <v>21.13</v>
      </c>
      <c r="F34" s="16">
        <v>0</v>
      </c>
      <c r="G34" s="16">
        <v>2.09</v>
      </c>
      <c r="H34" s="16">
        <v>15.7</v>
      </c>
      <c r="I34" s="16">
        <v>0</v>
      </c>
      <c r="J34" s="16">
        <v>30</v>
      </c>
      <c r="K34" s="16">
        <v>28.88</v>
      </c>
      <c r="L34" s="16">
        <v>0</v>
      </c>
      <c r="M34" s="16">
        <v>0</v>
      </c>
      <c r="N34" s="16" t="s">
        <v>11</v>
      </c>
    </row>
    <row r="35" spans="1:14">
      <c r="A35" s="2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>
      <c r="A36" s="11" t="s">
        <v>30</v>
      </c>
      <c r="B36" s="12">
        <f t="shared" ref="B36:H36" si="9">B37+B46</f>
        <v>692.37</v>
      </c>
      <c r="C36" s="12">
        <f t="shared" si="9"/>
        <v>743.73</v>
      </c>
      <c r="D36" s="12">
        <f t="shared" si="9"/>
        <v>773.42000000000007</v>
      </c>
      <c r="E36" s="12">
        <f t="shared" si="9"/>
        <v>790.1</v>
      </c>
      <c r="F36" s="12">
        <f t="shared" si="9"/>
        <v>965.62</v>
      </c>
      <c r="G36" s="12">
        <f t="shared" si="9"/>
        <v>901.87</v>
      </c>
      <c r="H36" s="12">
        <f t="shared" si="9"/>
        <v>997.76</v>
      </c>
      <c r="I36" s="12">
        <f t="shared" ref="I36" si="10">I37+I46</f>
        <v>1020.7</v>
      </c>
      <c r="J36" s="12">
        <f t="shared" ref="J36:N36" si="11">J37+J46</f>
        <v>989.64</v>
      </c>
      <c r="K36" s="12">
        <f t="shared" si="11"/>
        <v>999.70999999999992</v>
      </c>
      <c r="L36" s="12">
        <f t="shared" si="11"/>
        <v>1083.4599999999998</v>
      </c>
      <c r="M36" s="12">
        <f t="shared" si="11"/>
        <v>1022.98</v>
      </c>
      <c r="N36" s="12">
        <f t="shared" si="11"/>
        <v>1227.4299999999998</v>
      </c>
    </row>
    <row r="37" spans="1:14" s="14" customFormat="1">
      <c r="A37" s="13" t="s">
        <v>31</v>
      </c>
      <c r="B37" s="12">
        <f t="shared" ref="B37:H37" si="12">SUM(B38:B40,B43)</f>
        <v>671.48</v>
      </c>
      <c r="C37" s="12">
        <f t="shared" si="12"/>
        <v>700.65</v>
      </c>
      <c r="D37" s="12">
        <f t="shared" si="12"/>
        <v>718.32</v>
      </c>
      <c r="E37" s="12">
        <f t="shared" si="12"/>
        <v>738.73</v>
      </c>
      <c r="F37" s="12">
        <f t="shared" si="12"/>
        <v>811.76</v>
      </c>
      <c r="G37" s="12">
        <f t="shared" si="12"/>
        <v>841.2</v>
      </c>
      <c r="H37" s="12">
        <f t="shared" si="12"/>
        <v>914.12</v>
      </c>
      <c r="I37" s="12">
        <f t="shared" ref="I37" si="13">SUM(I38:I40,I43)</f>
        <v>933.52</v>
      </c>
      <c r="J37" s="12">
        <f t="shared" ref="J37:N37" si="14">SUM(J38:J40,J43)</f>
        <v>882.99</v>
      </c>
      <c r="K37" s="12">
        <f t="shared" si="14"/>
        <v>901.31</v>
      </c>
      <c r="L37" s="12">
        <f t="shared" si="14"/>
        <v>951.11999999999989</v>
      </c>
      <c r="M37" s="12">
        <f t="shared" si="14"/>
        <v>926.96</v>
      </c>
      <c r="N37" s="12">
        <f t="shared" si="14"/>
        <v>1149.7399999999998</v>
      </c>
    </row>
    <row r="38" spans="1:14">
      <c r="A38" s="20" t="s">
        <v>32</v>
      </c>
      <c r="B38" s="16">
        <v>273.81</v>
      </c>
      <c r="C38" s="16">
        <v>276.88</v>
      </c>
      <c r="D38" s="16">
        <v>307.61</v>
      </c>
      <c r="E38" s="16">
        <v>307.22000000000003</v>
      </c>
      <c r="F38" s="16">
        <v>328.53</v>
      </c>
      <c r="G38" s="16">
        <v>327.17</v>
      </c>
      <c r="H38" s="16">
        <v>421.99</v>
      </c>
      <c r="I38" s="16">
        <v>424.38</v>
      </c>
      <c r="J38" s="16">
        <v>414.31</v>
      </c>
      <c r="K38" s="16">
        <v>420.28</v>
      </c>
      <c r="L38" s="16">
        <v>450.15</v>
      </c>
      <c r="M38" s="16">
        <v>425.73</v>
      </c>
      <c r="N38" s="16">
        <v>524.39</v>
      </c>
    </row>
    <row r="39" spans="1:14">
      <c r="A39" s="20" t="s">
        <v>33</v>
      </c>
      <c r="B39" s="16">
        <v>113.75</v>
      </c>
      <c r="C39" s="16">
        <v>147.65</v>
      </c>
      <c r="D39" s="16">
        <v>124.74</v>
      </c>
      <c r="E39" s="16">
        <v>106.65</v>
      </c>
      <c r="F39" s="16">
        <v>128.24</v>
      </c>
      <c r="G39" s="16">
        <v>131.72</v>
      </c>
      <c r="H39" s="16">
        <v>129.27000000000001</v>
      </c>
      <c r="I39" s="16">
        <v>152.22999999999999</v>
      </c>
      <c r="J39" s="16">
        <v>125.96</v>
      </c>
      <c r="K39" s="16">
        <v>127.47</v>
      </c>
      <c r="L39" s="16">
        <v>153.27000000000001</v>
      </c>
      <c r="M39" s="16">
        <v>144.44</v>
      </c>
      <c r="N39" s="16">
        <v>158.19999999999999</v>
      </c>
    </row>
    <row r="40" spans="1:14">
      <c r="A40" s="20" t="s">
        <v>34</v>
      </c>
      <c r="B40" s="16">
        <v>80.02</v>
      </c>
      <c r="C40" s="16">
        <v>66.27</v>
      </c>
      <c r="D40" s="16">
        <v>88.88</v>
      </c>
      <c r="E40" s="16">
        <v>87.44</v>
      </c>
      <c r="F40" s="16">
        <v>103.72</v>
      </c>
      <c r="G40" s="16">
        <v>101.22</v>
      </c>
      <c r="H40" s="16">
        <v>106.97</v>
      </c>
      <c r="I40" s="16">
        <v>115.51</v>
      </c>
      <c r="J40" s="16">
        <v>94.46</v>
      </c>
      <c r="K40" s="16">
        <v>98.53</v>
      </c>
      <c r="L40" s="16">
        <v>122.15</v>
      </c>
      <c r="M40" s="16">
        <v>130.62</v>
      </c>
      <c r="N40" s="16">
        <v>138.26</v>
      </c>
    </row>
    <row r="41" spans="1:14">
      <c r="A41" s="20" t="s">
        <v>35</v>
      </c>
      <c r="B41" s="16">
        <v>64.400000000000006</v>
      </c>
      <c r="C41" s="16">
        <v>48.64</v>
      </c>
      <c r="D41" s="16">
        <v>57.74</v>
      </c>
      <c r="E41" s="16">
        <v>64.17</v>
      </c>
      <c r="F41" s="16">
        <v>66.069999999999993</v>
      </c>
      <c r="G41" s="16">
        <v>72.45</v>
      </c>
      <c r="H41" s="16">
        <v>71.23</v>
      </c>
      <c r="I41" s="16">
        <v>71.040000000000006</v>
      </c>
      <c r="J41" s="16">
        <v>52.07</v>
      </c>
      <c r="K41" s="16">
        <v>56.89</v>
      </c>
      <c r="L41" s="16">
        <v>75.59</v>
      </c>
      <c r="M41" s="16">
        <v>73.569999999999993</v>
      </c>
      <c r="N41" s="16">
        <v>80.88</v>
      </c>
    </row>
    <row r="42" spans="1:14">
      <c r="A42" s="20" t="s">
        <v>36</v>
      </c>
      <c r="B42" s="16">
        <v>15.63</v>
      </c>
      <c r="C42" s="16">
        <v>17.63</v>
      </c>
      <c r="D42" s="16">
        <v>31.14</v>
      </c>
      <c r="E42" s="16">
        <v>23.27</v>
      </c>
      <c r="F42" s="16">
        <v>37.65</v>
      </c>
      <c r="G42" s="16">
        <v>28.77</v>
      </c>
      <c r="H42" s="16">
        <v>35.74</v>
      </c>
      <c r="I42" s="16">
        <v>44.46</v>
      </c>
      <c r="J42" s="16">
        <v>42.38</v>
      </c>
      <c r="K42" s="16">
        <v>41.63</v>
      </c>
      <c r="L42" s="16">
        <v>46.56</v>
      </c>
      <c r="M42" s="16">
        <v>57.06</v>
      </c>
      <c r="N42" s="16">
        <v>57.38</v>
      </c>
    </row>
    <row r="43" spans="1:14">
      <c r="A43" s="20" t="s">
        <v>37</v>
      </c>
      <c r="B43" s="16">
        <v>203.9</v>
      </c>
      <c r="C43" s="16">
        <v>209.85</v>
      </c>
      <c r="D43" s="16">
        <v>197.09</v>
      </c>
      <c r="E43" s="16">
        <v>237.42</v>
      </c>
      <c r="F43" s="16">
        <v>251.27</v>
      </c>
      <c r="G43" s="16">
        <v>281.08999999999997</v>
      </c>
      <c r="H43" s="16">
        <v>255.89</v>
      </c>
      <c r="I43" s="16">
        <v>241.4</v>
      </c>
      <c r="J43" s="16">
        <v>248.26</v>
      </c>
      <c r="K43" s="16">
        <v>255.03</v>
      </c>
      <c r="L43" s="16">
        <v>225.55</v>
      </c>
      <c r="M43" s="16">
        <v>226.17</v>
      </c>
      <c r="N43" s="16">
        <v>328.89</v>
      </c>
    </row>
    <row r="44" spans="1:14">
      <c r="A44" s="20" t="s">
        <v>38</v>
      </c>
      <c r="B44" s="16">
        <v>70.66</v>
      </c>
      <c r="C44" s="16">
        <v>75.63</v>
      </c>
      <c r="D44" s="16">
        <v>60.58</v>
      </c>
      <c r="E44" s="16">
        <v>63.37</v>
      </c>
      <c r="F44" s="16">
        <v>64.77</v>
      </c>
      <c r="G44" s="16">
        <v>75.84</v>
      </c>
      <c r="H44" s="16">
        <v>71.34</v>
      </c>
      <c r="I44" s="16">
        <v>78.28</v>
      </c>
      <c r="J44" s="16">
        <v>70.099999999999994</v>
      </c>
      <c r="K44" s="16">
        <v>70.37</v>
      </c>
      <c r="L44" s="16">
        <v>73.38</v>
      </c>
      <c r="M44" s="16">
        <v>63.41</v>
      </c>
      <c r="N44" s="16">
        <v>70.11</v>
      </c>
    </row>
    <row r="45" spans="1:14">
      <c r="A45" s="20" t="s">
        <v>39</v>
      </c>
      <c r="B45" s="16" t="s">
        <v>11</v>
      </c>
      <c r="C45" s="16" t="s">
        <v>11</v>
      </c>
      <c r="D45" s="16" t="s">
        <v>11</v>
      </c>
      <c r="E45" s="16" t="s">
        <v>11</v>
      </c>
      <c r="F45" s="16" t="s">
        <v>11</v>
      </c>
      <c r="G45" s="16" t="s">
        <v>11</v>
      </c>
      <c r="H45" s="16">
        <v>0</v>
      </c>
      <c r="I45" s="16">
        <v>14.76</v>
      </c>
      <c r="J45" s="16">
        <v>11.2</v>
      </c>
      <c r="K45" s="16">
        <v>12.58</v>
      </c>
      <c r="L45" s="16">
        <v>8.34</v>
      </c>
      <c r="M45" s="16">
        <v>10.64</v>
      </c>
      <c r="N45" s="16" t="s">
        <v>11</v>
      </c>
    </row>
    <row r="46" spans="1:14" s="14" customFormat="1">
      <c r="A46" s="13" t="s">
        <v>40</v>
      </c>
      <c r="B46" s="12">
        <v>20.89</v>
      </c>
      <c r="C46" s="12">
        <v>43.08</v>
      </c>
      <c r="D46" s="12">
        <v>55.1</v>
      </c>
      <c r="E46" s="12">
        <v>51.37</v>
      </c>
      <c r="F46" s="12">
        <v>153.86000000000001</v>
      </c>
      <c r="G46" s="12">
        <v>60.67</v>
      </c>
      <c r="H46" s="12">
        <v>83.64</v>
      </c>
      <c r="I46" s="12">
        <v>87.18</v>
      </c>
      <c r="J46" s="12">
        <v>106.65</v>
      </c>
      <c r="K46" s="12">
        <v>98.4</v>
      </c>
      <c r="L46" s="12">
        <v>132.34</v>
      </c>
      <c r="M46" s="12">
        <v>96.02</v>
      </c>
      <c r="N46" s="12">
        <v>77.69</v>
      </c>
    </row>
    <row r="47" spans="1:14">
      <c r="A47" s="24" t="s">
        <v>41</v>
      </c>
      <c r="B47" s="16">
        <v>20.89</v>
      </c>
      <c r="C47" s="16">
        <v>43.08</v>
      </c>
      <c r="D47" s="16">
        <v>55.1</v>
      </c>
      <c r="E47" s="16">
        <v>51.37</v>
      </c>
      <c r="F47" s="16">
        <v>123.86</v>
      </c>
      <c r="G47" s="16">
        <v>60.67</v>
      </c>
      <c r="H47" s="16">
        <v>83.64</v>
      </c>
      <c r="I47" s="16">
        <v>87.18</v>
      </c>
      <c r="J47" s="16">
        <v>106.65</v>
      </c>
      <c r="K47" s="16">
        <v>98.4</v>
      </c>
      <c r="L47" s="16">
        <v>132.34</v>
      </c>
      <c r="M47" s="16">
        <v>96.02</v>
      </c>
      <c r="N47" s="16">
        <v>35.83</v>
      </c>
    </row>
    <row r="48" spans="1:14">
      <c r="A48" s="3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8" customHeight="1">
      <c r="A49" s="26" t="s">
        <v>42</v>
      </c>
      <c r="B49" s="25">
        <f t="shared" ref="B49:H49" si="15">B11-B37</f>
        <v>-24.830000000000041</v>
      </c>
      <c r="C49" s="25">
        <f t="shared" si="15"/>
        <v>-102.82999999999993</v>
      </c>
      <c r="D49" s="25">
        <f t="shared" si="15"/>
        <v>-53.910000000000082</v>
      </c>
      <c r="E49" s="25">
        <f t="shared" si="15"/>
        <v>44.220000000000027</v>
      </c>
      <c r="F49" s="25">
        <f t="shared" si="15"/>
        <v>-35.039999999999964</v>
      </c>
      <c r="G49" s="25">
        <f t="shared" si="15"/>
        <v>-48.980000000000018</v>
      </c>
      <c r="H49" s="25">
        <f t="shared" si="15"/>
        <v>-98.850000000000023</v>
      </c>
      <c r="I49" s="25">
        <f t="shared" ref="I49" si="16">I11-I37</f>
        <v>-87.5</v>
      </c>
      <c r="J49" s="25">
        <f t="shared" ref="J49:N49" si="17">J11-J37</f>
        <v>-133.62</v>
      </c>
      <c r="K49" s="25">
        <f t="shared" si="17"/>
        <v>-116.12</v>
      </c>
      <c r="L49" s="25">
        <f t="shared" si="17"/>
        <v>-44.909999999999968</v>
      </c>
      <c r="M49" s="25">
        <f t="shared" si="17"/>
        <v>-3.1000000000000227</v>
      </c>
      <c r="N49" s="25">
        <f t="shared" si="17"/>
        <v>150.07000000000016</v>
      </c>
    </row>
    <row r="50" spans="1:14" ht="18" customHeight="1">
      <c r="A50" s="26" t="s">
        <v>43</v>
      </c>
      <c r="B50" s="25">
        <v>36.49</v>
      </c>
      <c r="C50" s="25">
        <v>-78.34</v>
      </c>
      <c r="D50" s="25">
        <v>-4.96</v>
      </c>
      <c r="E50" s="25">
        <v>167.29</v>
      </c>
      <c r="F50" s="25">
        <v>88.9</v>
      </c>
      <c r="G50" s="25">
        <v>4.4400000000000004</v>
      </c>
      <c r="H50" s="25">
        <v>-31.6</v>
      </c>
      <c r="I50" s="25">
        <v>-56.04</v>
      </c>
      <c r="J50" s="25">
        <v>-110.48</v>
      </c>
      <c r="K50" s="25">
        <v>-85.08</v>
      </c>
      <c r="L50" s="25">
        <v>-48.77</v>
      </c>
      <c r="M50" s="25">
        <v>36.479999999999997</v>
      </c>
      <c r="N50" s="25">
        <v>265.33999999999997</v>
      </c>
    </row>
    <row r="51" spans="1:14" ht="18" customHeight="1">
      <c r="A51" s="26" t="s">
        <v>44</v>
      </c>
      <c r="B51" s="12">
        <f t="shared" ref="B51:H51" si="18">B53+B40</f>
        <v>36.510000000000005</v>
      </c>
      <c r="C51" s="12">
        <f t="shared" si="18"/>
        <v>-78.340000000000018</v>
      </c>
      <c r="D51" s="12">
        <f t="shared" si="18"/>
        <v>-18.750000000000114</v>
      </c>
      <c r="E51" s="12">
        <f t="shared" si="18"/>
        <v>146.15000000000003</v>
      </c>
      <c r="F51" s="12">
        <f t="shared" si="18"/>
        <v>88.889999999999958</v>
      </c>
      <c r="G51" s="12">
        <f t="shared" si="18"/>
        <v>2.3300000000000125</v>
      </c>
      <c r="H51" s="12">
        <f t="shared" si="18"/>
        <v>-47.289999999999992</v>
      </c>
      <c r="I51" s="12">
        <f t="shared" ref="I51" si="19">I53+I40</f>
        <v>-56.040000000000063</v>
      </c>
      <c r="J51" s="12">
        <f t="shared" ref="J51:N51" si="20">J53+J40</f>
        <v>-140.47999999999996</v>
      </c>
      <c r="K51" s="12">
        <f t="shared" si="20"/>
        <v>-113.97</v>
      </c>
      <c r="L51" s="12">
        <f t="shared" si="20"/>
        <v>-48.779999999999831</v>
      </c>
      <c r="M51" s="12">
        <f t="shared" si="20"/>
        <v>36.470000000000027</v>
      </c>
      <c r="N51" s="12">
        <f t="shared" si="20"/>
        <v>223.48000000000002</v>
      </c>
    </row>
    <row r="52" spans="1:14" ht="18" customHeight="1">
      <c r="A52" s="26" t="s">
        <v>45</v>
      </c>
      <c r="B52" s="27">
        <f t="shared" ref="B52:H52" si="21">B54+B40</f>
        <v>36.510000000000005</v>
      </c>
      <c r="C52" s="27">
        <f t="shared" si="21"/>
        <v>-78.340000000000018</v>
      </c>
      <c r="D52" s="27">
        <f t="shared" si="21"/>
        <v>-4.9600000000001501</v>
      </c>
      <c r="E52" s="27">
        <f t="shared" si="21"/>
        <v>167.28000000000003</v>
      </c>
      <c r="F52" s="27">
        <f t="shared" si="21"/>
        <v>88.889999999999958</v>
      </c>
      <c r="G52" s="27">
        <f t="shared" si="21"/>
        <v>4.4200000000000443</v>
      </c>
      <c r="H52" s="27">
        <f t="shared" si="21"/>
        <v>-31.589999999999947</v>
      </c>
      <c r="I52" s="27">
        <f t="shared" ref="I52" si="22">I54+I40</f>
        <v>-56.040000000000063</v>
      </c>
      <c r="J52" s="27">
        <f t="shared" ref="J52:N52" si="23">J54+J40</f>
        <v>-110.47999999999995</v>
      </c>
      <c r="K52" s="27">
        <f t="shared" si="23"/>
        <v>-85.09</v>
      </c>
      <c r="L52" s="27">
        <f t="shared" si="23"/>
        <v>-48.779999999999831</v>
      </c>
      <c r="M52" s="27">
        <f t="shared" si="23"/>
        <v>36.470000000000027</v>
      </c>
      <c r="N52" s="27">
        <f t="shared" si="23"/>
        <v>223.48000000000002</v>
      </c>
    </row>
    <row r="53" spans="1:14" ht="18" customHeight="1">
      <c r="A53" s="26" t="s">
        <v>46</v>
      </c>
      <c r="B53" s="12">
        <f t="shared" ref="B53:H53" si="24">(B11+B32)-B36</f>
        <v>-43.509999999999991</v>
      </c>
      <c r="C53" s="12">
        <f t="shared" si="24"/>
        <v>-144.61000000000001</v>
      </c>
      <c r="D53" s="12">
        <f t="shared" si="24"/>
        <v>-107.63000000000011</v>
      </c>
      <c r="E53" s="12">
        <f t="shared" si="24"/>
        <v>58.710000000000036</v>
      </c>
      <c r="F53" s="12">
        <f t="shared" si="24"/>
        <v>-14.830000000000041</v>
      </c>
      <c r="G53" s="12">
        <f t="shared" si="24"/>
        <v>-98.889999999999986</v>
      </c>
      <c r="H53" s="12">
        <f t="shared" si="24"/>
        <v>-154.26</v>
      </c>
      <c r="I53" s="12">
        <f t="shared" ref="I53" si="25">(I11+I32)-I36</f>
        <v>-171.55000000000007</v>
      </c>
      <c r="J53" s="12">
        <f t="shared" ref="J53:N53" si="26">(J11+J32)-J36</f>
        <v>-234.93999999999994</v>
      </c>
      <c r="K53" s="12">
        <f t="shared" si="26"/>
        <v>-212.5</v>
      </c>
      <c r="L53" s="12">
        <f t="shared" si="26"/>
        <v>-170.92999999999984</v>
      </c>
      <c r="M53" s="12">
        <f t="shared" si="26"/>
        <v>-94.149999999999977</v>
      </c>
      <c r="N53" s="12">
        <f t="shared" si="26"/>
        <v>85.220000000000027</v>
      </c>
    </row>
    <row r="54" spans="1:14" ht="21" customHeight="1">
      <c r="A54" s="26" t="s">
        <v>47</v>
      </c>
      <c r="B54" s="12">
        <f t="shared" ref="B54:H54" si="27">B10-B36</f>
        <v>-43.509999999999991</v>
      </c>
      <c r="C54" s="12">
        <f t="shared" si="27"/>
        <v>-144.61000000000001</v>
      </c>
      <c r="D54" s="12">
        <f t="shared" si="27"/>
        <v>-93.840000000000146</v>
      </c>
      <c r="E54" s="12">
        <f t="shared" si="27"/>
        <v>79.840000000000032</v>
      </c>
      <c r="F54" s="12">
        <f t="shared" si="27"/>
        <v>-14.830000000000041</v>
      </c>
      <c r="G54" s="12">
        <f t="shared" si="27"/>
        <v>-96.799999999999955</v>
      </c>
      <c r="H54" s="12">
        <f t="shared" si="27"/>
        <v>-138.55999999999995</v>
      </c>
      <c r="I54" s="12">
        <f t="shared" ref="I54" si="28">I10-I36</f>
        <v>-171.55000000000007</v>
      </c>
      <c r="J54" s="12">
        <f t="shared" ref="J54:N54" si="29">J10-J36</f>
        <v>-204.93999999999994</v>
      </c>
      <c r="K54" s="12">
        <f t="shared" si="29"/>
        <v>-183.62</v>
      </c>
      <c r="L54" s="12">
        <f t="shared" si="29"/>
        <v>-170.92999999999984</v>
      </c>
      <c r="M54" s="12">
        <f t="shared" si="29"/>
        <v>-94.149999999999977</v>
      </c>
      <c r="N54" s="12">
        <f t="shared" si="29"/>
        <v>85.220000000000027</v>
      </c>
    </row>
    <row r="55" spans="1:14">
      <c r="A55" s="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>
      <c r="A56" s="26" t="s">
        <v>48</v>
      </c>
      <c r="B56" s="12">
        <v>43.53</v>
      </c>
      <c r="C56" s="12">
        <v>144.62</v>
      </c>
      <c r="D56" s="12">
        <v>93.83</v>
      </c>
      <c r="E56" s="12">
        <v>-79.849999999999994</v>
      </c>
      <c r="F56" s="12">
        <v>14.82</v>
      </c>
      <c r="G56" s="12">
        <v>96.78</v>
      </c>
      <c r="H56" s="12">
        <v>138.57</v>
      </c>
      <c r="I56" s="12">
        <v>171.55</v>
      </c>
      <c r="J56" s="12">
        <v>204.94</v>
      </c>
      <c r="K56" s="12">
        <v>183.61</v>
      </c>
      <c r="L56" s="12">
        <v>170.92</v>
      </c>
      <c r="M56" s="12">
        <v>94.15</v>
      </c>
      <c r="N56" s="12">
        <v>-127.08</v>
      </c>
    </row>
    <row r="57" spans="1:14">
      <c r="A57" s="28" t="s">
        <v>49</v>
      </c>
      <c r="B57" s="16">
        <f t="shared" ref="B57:H57" si="30">SUM(B58:B60)</f>
        <v>9.74</v>
      </c>
      <c r="C57" s="16">
        <f t="shared" si="30"/>
        <v>-10.41</v>
      </c>
      <c r="D57" s="16">
        <f t="shared" si="30"/>
        <v>-8.89</v>
      </c>
      <c r="E57" s="16">
        <f t="shared" si="30"/>
        <v>-92.3</v>
      </c>
      <c r="F57" s="16">
        <f t="shared" si="30"/>
        <v>-2.86</v>
      </c>
      <c r="G57" s="16">
        <f t="shared" si="30"/>
        <v>21.53</v>
      </c>
      <c r="H57" s="16">
        <f t="shared" si="30"/>
        <v>-4.91</v>
      </c>
      <c r="I57" s="16">
        <f t="shared" ref="I57" si="31">SUM(I58:I60)</f>
        <v>-19.77</v>
      </c>
      <c r="J57" s="16">
        <f t="shared" ref="J57:N57" si="32">SUM(J58:J60)</f>
        <v>114.71</v>
      </c>
      <c r="K57" s="16">
        <f t="shared" si="32"/>
        <v>-358.24</v>
      </c>
      <c r="L57" s="16">
        <f t="shared" si="32"/>
        <v>-152.82</v>
      </c>
      <c r="M57" s="16">
        <f t="shared" si="32"/>
        <v>52.210000000000008</v>
      </c>
      <c r="N57" s="16">
        <f t="shared" si="32"/>
        <v>-245.19</v>
      </c>
    </row>
    <row r="58" spans="1:14">
      <c r="A58" s="28" t="s">
        <v>50</v>
      </c>
      <c r="B58" s="16" t="s">
        <v>11</v>
      </c>
      <c r="C58" s="16" t="s">
        <v>11</v>
      </c>
      <c r="D58" s="16" t="s">
        <v>11</v>
      </c>
      <c r="E58" s="16" t="s">
        <v>11</v>
      </c>
      <c r="F58" s="16" t="s">
        <v>11</v>
      </c>
      <c r="G58" s="16" t="s">
        <v>11</v>
      </c>
      <c r="H58" s="16" t="s">
        <v>11</v>
      </c>
      <c r="I58" s="16" t="s">
        <v>11</v>
      </c>
      <c r="J58" s="16" t="s">
        <v>11</v>
      </c>
      <c r="K58" s="16" t="s">
        <v>11</v>
      </c>
      <c r="L58" s="16" t="s">
        <v>11</v>
      </c>
      <c r="M58" s="16" t="s">
        <v>11</v>
      </c>
      <c r="N58" s="16" t="s">
        <v>11</v>
      </c>
    </row>
    <row r="59" spans="1:14">
      <c r="A59" s="28" t="s">
        <v>51</v>
      </c>
      <c r="B59" s="16">
        <v>9.74</v>
      </c>
      <c r="C59" s="16">
        <v>-10.41</v>
      </c>
      <c r="D59" s="16">
        <v>-8.89</v>
      </c>
      <c r="E59" s="16">
        <v>-92.3</v>
      </c>
      <c r="F59" s="16">
        <v>-2.86</v>
      </c>
      <c r="G59" s="16">
        <v>21.53</v>
      </c>
      <c r="H59" s="16">
        <v>-4.91</v>
      </c>
      <c r="I59" s="16">
        <v>-19.77</v>
      </c>
      <c r="J59" s="16">
        <v>16.38</v>
      </c>
      <c r="K59" s="16">
        <v>92.42</v>
      </c>
      <c r="L59" s="16">
        <v>11.35</v>
      </c>
      <c r="M59" s="16">
        <v>-13.8</v>
      </c>
      <c r="N59" s="16">
        <v>-52.31</v>
      </c>
    </row>
    <row r="60" spans="1:14">
      <c r="A60" s="28" t="s">
        <v>52</v>
      </c>
      <c r="B60" s="16" t="s">
        <v>11</v>
      </c>
      <c r="C60" s="16" t="s">
        <v>11</v>
      </c>
      <c r="D60" s="16" t="s">
        <v>11</v>
      </c>
      <c r="E60" s="16" t="s">
        <v>11</v>
      </c>
      <c r="F60" s="16" t="s">
        <v>11</v>
      </c>
      <c r="G60" s="16" t="s">
        <v>11</v>
      </c>
      <c r="H60" s="16" t="s">
        <v>11</v>
      </c>
      <c r="I60" s="16" t="s">
        <v>11</v>
      </c>
      <c r="J60" s="16">
        <v>98.33</v>
      </c>
      <c r="K60" s="16">
        <v>-450.66</v>
      </c>
      <c r="L60" s="16">
        <v>-164.17</v>
      </c>
      <c r="M60" s="16">
        <v>66.010000000000005</v>
      </c>
      <c r="N60" s="16">
        <v>-192.88</v>
      </c>
    </row>
    <row r="61" spans="1:14">
      <c r="A61" s="28" t="s">
        <v>53</v>
      </c>
      <c r="B61" s="16">
        <f t="shared" ref="B61:H61" si="33">B62+B65</f>
        <v>26.51</v>
      </c>
      <c r="C61" s="16">
        <f t="shared" si="33"/>
        <v>82.85</v>
      </c>
      <c r="D61" s="16">
        <f t="shared" si="33"/>
        <v>-80.59</v>
      </c>
      <c r="E61" s="16">
        <f t="shared" si="33"/>
        <v>63.92</v>
      </c>
      <c r="F61" s="16">
        <f t="shared" si="33"/>
        <v>-44.57</v>
      </c>
      <c r="G61" s="16">
        <f t="shared" si="33"/>
        <v>-14.42</v>
      </c>
      <c r="H61" s="16">
        <f t="shared" si="33"/>
        <v>49.86</v>
      </c>
      <c r="I61" s="16">
        <f t="shared" ref="I61" si="34">I62+I65</f>
        <v>9.59</v>
      </c>
      <c r="J61" s="16">
        <f t="shared" ref="J61:N61" si="35">J62+J65</f>
        <v>-60.67</v>
      </c>
      <c r="K61" s="16">
        <f t="shared" si="35"/>
        <v>531.84</v>
      </c>
      <c r="L61" s="16">
        <f t="shared" si="35"/>
        <v>231.5</v>
      </c>
      <c r="M61" s="16">
        <f t="shared" si="35"/>
        <v>-67.319999999999993</v>
      </c>
      <c r="N61" s="16">
        <f t="shared" si="35"/>
        <v>-43.93</v>
      </c>
    </row>
    <row r="62" spans="1:14">
      <c r="A62" s="28" t="s">
        <v>54</v>
      </c>
      <c r="B62" s="16">
        <v>26.51</v>
      </c>
      <c r="C62" s="16">
        <v>82.85</v>
      </c>
      <c r="D62" s="16">
        <v>-80.59</v>
      </c>
      <c r="E62" s="16">
        <v>63.92</v>
      </c>
      <c r="F62" s="16">
        <v>-44.57</v>
      </c>
      <c r="G62" s="16">
        <v>-14.42</v>
      </c>
      <c r="H62" s="16">
        <v>49.86</v>
      </c>
      <c r="I62" s="16">
        <v>9.59</v>
      </c>
      <c r="J62" s="16">
        <v>-60.67</v>
      </c>
      <c r="K62" s="16">
        <v>531.84</v>
      </c>
      <c r="L62" s="16">
        <v>231.5</v>
      </c>
      <c r="M62" s="16">
        <v>-67.319999999999993</v>
      </c>
      <c r="N62" s="16">
        <v>-43.93</v>
      </c>
    </row>
    <row r="63" spans="1:14">
      <c r="A63" s="28" t="s">
        <v>55</v>
      </c>
      <c r="B63" s="16">
        <v>72.48</v>
      </c>
      <c r="C63" s="16">
        <v>138.88</v>
      </c>
      <c r="D63" s="16">
        <v>16.95</v>
      </c>
      <c r="E63" s="16">
        <v>145.65</v>
      </c>
      <c r="F63" s="16">
        <v>92.58</v>
      </c>
      <c r="G63" s="16">
        <v>200.87</v>
      </c>
      <c r="H63" s="16">
        <v>237.56</v>
      </c>
      <c r="I63" s="16">
        <v>248.23</v>
      </c>
      <c r="J63" s="16">
        <v>278.36</v>
      </c>
      <c r="K63" s="16">
        <v>852.77</v>
      </c>
      <c r="L63" s="16">
        <v>512.64</v>
      </c>
      <c r="M63" s="16">
        <v>282.05</v>
      </c>
      <c r="N63" s="16">
        <v>223.62</v>
      </c>
    </row>
    <row r="64" spans="1:14">
      <c r="A64" s="28" t="s">
        <v>56</v>
      </c>
      <c r="B64" s="16">
        <v>45.97</v>
      </c>
      <c r="C64" s="16">
        <v>56.03</v>
      </c>
      <c r="D64" s="16">
        <v>97.54</v>
      </c>
      <c r="E64" s="16">
        <v>81.73</v>
      </c>
      <c r="F64" s="16">
        <v>137.15</v>
      </c>
      <c r="G64" s="16">
        <v>215.29</v>
      </c>
      <c r="H64" s="16">
        <v>187.7</v>
      </c>
      <c r="I64" s="16">
        <v>238.64</v>
      </c>
      <c r="J64" s="16">
        <v>339.03</v>
      </c>
      <c r="K64" s="16">
        <v>320.93</v>
      </c>
      <c r="L64" s="16">
        <v>281.14</v>
      </c>
      <c r="M64" s="16">
        <v>349.37</v>
      </c>
      <c r="N64" s="16">
        <v>267.55</v>
      </c>
    </row>
    <row r="65" spans="1:14">
      <c r="A65" s="28" t="s">
        <v>57</v>
      </c>
      <c r="B65" s="16" t="s">
        <v>11</v>
      </c>
      <c r="C65" s="16" t="s">
        <v>11</v>
      </c>
      <c r="D65" s="16" t="s">
        <v>11</v>
      </c>
      <c r="E65" s="16" t="s">
        <v>11</v>
      </c>
      <c r="F65" s="16" t="s">
        <v>11</v>
      </c>
      <c r="G65" s="16" t="s">
        <v>11</v>
      </c>
      <c r="H65" s="16" t="s">
        <v>11</v>
      </c>
      <c r="I65" s="16" t="s">
        <v>11</v>
      </c>
      <c r="J65" s="16" t="s">
        <v>11</v>
      </c>
      <c r="K65" s="16" t="s">
        <v>11</v>
      </c>
      <c r="L65" s="16" t="s">
        <v>11</v>
      </c>
      <c r="M65" s="16" t="s">
        <v>11</v>
      </c>
      <c r="N65" s="16" t="s">
        <v>11</v>
      </c>
    </row>
    <row r="66" spans="1:14">
      <c r="A66" s="28" t="s">
        <v>58</v>
      </c>
      <c r="B66" s="16">
        <v>-108.25</v>
      </c>
      <c r="C66" s="16">
        <v>-19.34</v>
      </c>
      <c r="D66" s="16">
        <v>43.26</v>
      </c>
      <c r="E66" s="16">
        <v>32.24</v>
      </c>
      <c r="F66" s="16">
        <v>-25.16</v>
      </c>
      <c r="G66" s="16">
        <v>71.569999999999993</v>
      </c>
      <c r="H66" s="16">
        <v>48.25</v>
      </c>
      <c r="I66" s="16">
        <v>33.17</v>
      </c>
      <c r="J66" s="16">
        <v>87.86</v>
      </c>
      <c r="K66" s="16">
        <v>29.55</v>
      </c>
      <c r="L66" s="16">
        <v>77.790000000000006</v>
      </c>
      <c r="M66" s="16">
        <v>158.28</v>
      </c>
      <c r="N66" s="16">
        <v>152.82</v>
      </c>
    </row>
    <row r="67" spans="1:14">
      <c r="A67" s="28" t="s">
        <v>35</v>
      </c>
      <c r="B67" s="16">
        <v>-15.45</v>
      </c>
      <c r="C67" s="16">
        <v>-27.47</v>
      </c>
      <c r="D67" s="16">
        <v>4.66</v>
      </c>
      <c r="E67" s="16">
        <v>8.84</v>
      </c>
      <c r="F67" s="16">
        <v>14.28</v>
      </c>
      <c r="G67" s="16">
        <v>29.06</v>
      </c>
      <c r="H67" s="16">
        <v>-9.52</v>
      </c>
      <c r="I67" s="16">
        <v>-41.45</v>
      </c>
      <c r="J67" s="16">
        <v>13.89</v>
      </c>
      <c r="K67" s="16">
        <v>-26.03</v>
      </c>
      <c r="L67" s="16">
        <v>6.05</v>
      </c>
      <c r="M67" s="16">
        <v>38.020000000000003</v>
      </c>
      <c r="N67" s="16">
        <v>104.81</v>
      </c>
    </row>
    <row r="68" spans="1:14">
      <c r="A68" s="28" t="s">
        <v>36</v>
      </c>
      <c r="B68" s="16">
        <v>-92.8</v>
      </c>
      <c r="C68" s="16">
        <v>8.1300000000000008</v>
      </c>
      <c r="D68" s="16">
        <v>38.6</v>
      </c>
      <c r="E68" s="16">
        <v>23.4</v>
      </c>
      <c r="F68" s="16">
        <v>-39.44</v>
      </c>
      <c r="G68" s="16">
        <v>42.52</v>
      </c>
      <c r="H68" s="16">
        <v>57.77</v>
      </c>
      <c r="I68" s="16">
        <v>74.62</v>
      </c>
      <c r="J68" s="16">
        <v>73.97</v>
      </c>
      <c r="K68" s="16">
        <v>55.59</v>
      </c>
      <c r="L68" s="16">
        <v>71.739999999999995</v>
      </c>
      <c r="M68" s="16">
        <v>120.26</v>
      </c>
      <c r="N68" s="16">
        <v>48.01</v>
      </c>
    </row>
    <row r="69" spans="1:14" ht="13.5" thickBot="1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>
      <c r="B70" s="31"/>
    </row>
    <row r="71" spans="1:14">
      <c r="A71" s="32" t="s">
        <v>59</v>
      </c>
    </row>
    <row r="72" spans="1:14">
      <c r="A72" s="33" t="s">
        <v>60</v>
      </c>
    </row>
    <row r="78" spans="1:14">
      <c r="A78" s="5" t="s">
        <v>0</v>
      </c>
    </row>
    <row r="79" spans="1:14">
      <c r="A79" s="5" t="s">
        <v>1</v>
      </c>
    </row>
    <row r="80" spans="1:14">
      <c r="A80" s="5"/>
    </row>
    <row r="81" spans="1:14">
      <c r="A81" s="5" t="s">
        <v>61</v>
      </c>
    </row>
    <row r="82" spans="1:14" ht="19.5" customHeight="1" thickBot="1">
      <c r="A82" s="6" t="s">
        <v>3</v>
      </c>
      <c r="B82" s="7">
        <v>2012</v>
      </c>
      <c r="C82" s="7">
        <v>2013</v>
      </c>
      <c r="D82" s="7">
        <v>2014</v>
      </c>
      <c r="E82" s="7">
        <v>2015</v>
      </c>
      <c r="F82" s="7">
        <v>2016</v>
      </c>
      <c r="G82" s="7">
        <v>2017</v>
      </c>
      <c r="H82" s="7">
        <v>2018</v>
      </c>
      <c r="I82" s="7">
        <v>2019</v>
      </c>
      <c r="J82" s="7">
        <v>2020</v>
      </c>
      <c r="K82" s="7">
        <v>2021</v>
      </c>
      <c r="L82" s="7">
        <v>2022</v>
      </c>
      <c r="M82" s="7">
        <v>2023</v>
      </c>
      <c r="N82" s="7">
        <v>2024</v>
      </c>
    </row>
    <row r="83" spans="1:14">
      <c r="A83" s="9"/>
      <c r="B83" s="10"/>
      <c r="C83" s="10"/>
      <c r="D83" s="10"/>
      <c r="E83" s="10"/>
      <c r="F83" s="10"/>
      <c r="G83" s="10"/>
      <c r="H83" s="10"/>
      <c r="I83" s="10"/>
      <c r="J83" s="10"/>
    </row>
    <row r="84" spans="1:14">
      <c r="A84" s="11" t="s">
        <v>4</v>
      </c>
      <c r="B84" s="12">
        <f t="shared" ref="B84:N84" si="36">B85+B106+B107</f>
        <v>240.31851851851852</v>
      </c>
      <c r="C84" s="12">
        <f t="shared" si="36"/>
        <v>221.8962962962963</v>
      </c>
      <c r="D84" s="12">
        <f t="shared" si="36"/>
        <v>251.69629629629631</v>
      </c>
      <c r="E84" s="12">
        <f t="shared" si="36"/>
        <v>322.2</v>
      </c>
      <c r="F84" s="12">
        <f t="shared" si="36"/>
        <v>352.14444444444439</v>
      </c>
      <c r="G84" s="12">
        <f t="shared" si="36"/>
        <v>298.17407407407404</v>
      </c>
      <c r="H84" s="12">
        <f t="shared" si="36"/>
        <v>318.22222222222223</v>
      </c>
      <c r="I84" s="12">
        <f t="shared" si="36"/>
        <v>314.5</v>
      </c>
      <c r="J84" s="12">
        <f t="shared" si="36"/>
        <v>290.62962962962956</v>
      </c>
      <c r="K84" s="12">
        <f t="shared" si="36"/>
        <v>302.25555555555553</v>
      </c>
      <c r="L84" s="12">
        <f t="shared" si="36"/>
        <v>337.97407407407405</v>
      </c>
      <c r="M84" s="12">
        <f t="shared" si="36"/>
        <v>344.01111111111101</v>
      </c>
      <c r="N84" s="12">
        <f t="shared" si="36"/>
        <v>486.16666666666657</v>
      </c>
    </row>
    <row r="85" spans="1:14">
      <c r="A85" s="13" t="s">
        <v>5</v>
      </c>
      <c r="B85" s="12">
        <f t="shared" ref="B85:N85" si="37">B86+B104</f>
        <v>239.5</v>
      </c>
      <c r="C85" s="12">
        <f t="shared" si="37"/>
        <v>221.4148148148148</v>
      </c>
      <c r="D85" s="12">
        <f t="shared" si="37"/>
        <v>246.07777777777778</v>
      </c>
      <c r="E85" s="12">
        <f t="shared" si="37"/>
        <v>289.98148148148147</v>
      </c>
      <c r="F85" s="12">
        <f t="shared" si="37"/>
        <v>287.67407407407404</v>
      </c>
      <c r="G85" s="12">
        <f t="shared" si="37"/>
        <v>293.4148148148148</v>
      </c>
      <c r="H85" s="12">
        <f t="shared" si="37"/>
        <v>301.95185185185181</v>
      </c>
      <c r="I85" s="12">
        <f t="shared" si="37"/>
        <v>313.34074074074073</v>
      </c>
      <c r="J85" s="12">
        <f t="shared" si="37"/>
        <v>277.54444444444442</v>
      </c>
      <c r="K85" s="12">
        <f t="shared" si="37"/>
        <v>290.81111111111107</v>
      </c>
      <c r="L85" s="12">
        <f t="shared" si="37"/>
        <v>335.63333333333333</v>
      </c>
      <c r="M85" s="12">
        <f t="shared" si="37"/>
        <v>342.17037037037028</v>
      </c>
      <c r="N85" s="12">
        <f t="shared" si="37"/>
        <v>481.41111111111104</v>
      </c>
    </row>
    <row r="86" spans="1:14">
      <c r="A86" s="15" t="s">
        <v>6</v>
      </c>
      <c r="B86" s="16">
        <f t="shared" ref="B86:N86" si="38">SUM(B87,B91,B92,B98,B103)</f>
        <v>223.78518518518518</v>
      </c>
      <c r="C86" s="16">
        <f t="shared" si="38"/>
        <v>205.64444444444445</v>
      </c>
      <c r="D86" s="16">
        <f t="shared" si="38"/>
        <v>211.52592592592592</v>
      </c>
      <c r="E86" s="16">
        <f t="shared" si="38"/>
        <v>230.60740740740738</v>
      </c>
      <c r="F86" s="16">
        <f t="shared" si="38"/>
        <v>237.48518518518517</v>
      </c>
      <c r="G86" s="16">
        <f t="shared" si="38"/>
        <v>237.7</v>
      </c>
      <c r="H86" s="16">
        <f t="shared" si="38"/>
        <v>251.7222222222222</v>
      </c>
      <c r="I86" s="16">
        <f t="shared" si="38"/>
        <v>248.97777777777776</v>
      </c>
      <c r="J86" s="16">
        <f t="shared" si="38"/>
        <v>225.88148148148144</v>
      </c>
      <c r="K86" s="16">
        <f t="shared" si="38"/>
        <v>246.87777777777777</v>
      </c>
      <c r="L86" s="16">
        <f t="shared" si="38"/>
        <v>278.55185185185184</v>
      </c>
      <c r="M86" s="16">
        <f t="shared" si="38"/>
        <v>300.27777777777771</v>
      </c>
      <c r="N86" s="16">
        <f t="shared" si="38"/>
        <v>363.62962962962956</v>
      </c>
    </row>
    <row r="87" spans="1:14">
      <c r="A87" s="17" t="s">
        <v>7</v>
      </c>
      <c r="B87" s="18">
        <f t="shared" ref="B87:N87" si="39">B13/2.7</f>
        <v>28.637037037037032</v>
      </c>
      <c r="C87" s="18">
        <f t="shared" si="39"/>
        <v>31.366666666666664</v>
      </c>
      <c r="D87" s="18">
        <f t="shared" si="39"/>
        <v>26.874074074074073</v>
      </c>
      <c r="E87" s="18">
        <f t="shared" si="39"/>
        <v>33.140740740740739</v>
      </c>
      <c r="F87" s="18">
        <f t="shared" si="39"/>
        <v>27.99259259259259</v>
      </c>
      <c r="G87" s="18">
        <f t="shared" si="39"/>
        <v>27.44074074074074</v>
      </c>
      <c r="H87" s="18">
        <f t="shared" si="39"/>
        <v>29.025925925925925</v>
      </c>
      <c r="I87" s="18">
        <f t="shared" si="39"/>
        <v>29.303703703703704</v>
      </c>
      <c r="J87" s="18">
        <f t="shared" si="39"/>
        <v>32.31111111111111</v>
      </c>
      <c r="K87" s="18">
        <f t="shared" si="39"/>
        <v>30.888888888888889</v>
      </c>
      <c r="L87" s="18">
        <f t="shared" si="39"/>
        <v>26.274074074074072</v>
      </c>
      <c r="M87" s="18">
        <f t="shared" si="39"/>
        <v>40.140740740740739</v>
      </c>
      <c r="N87" s="18">
        <f t="shared" si="39"/>
        <v>44.644444444444446</v>
      </c>
    </row>
    <row r="88" spans="1:14">
      <c r="A88" s="20" t="s">
        <v>8</v>
      </c>
      <c r="B88" s="21">
        <f t="shared" ref="B88:N88" si="40">B14/2.7</f>
        <v>13.118518518518519</v>
      </c>
      <c r="C88" s="21">
        <f t="shared" si="40"/>
        <v>16.359259259259257</v>
      </c>
      <c r="D88" s="21">
        <f t="shared" si="40"/>
        <v>13.166666666666664</v>
      </c>
      <c r="E88" s="21">
        <f t="shared" si="40"/>
        <v>19.333333333333332</v>
      </c>
      <c r="F88" s="21">
        <f t="shared" si="40"/>
        <v>18.496296296296293</v>
      </c>
      <c r="G88" s="21">
        <f t="shared" si="40"/>
        <v>26.725925925925925</v>
      </c>
      <c r="H88" s="21">
        <f t="shared" si="40"/>
        <v>28.859259259259257</v>
      </c>
      <c r="I88" s="21">
        <f t="shared" si="40"/>
        <v>26.570370370370366</v>
      </c>
      <c r="J88" s="21">
        <f t="shared" si="40"/>
        <v>30.222222222222218</v>
      </c>
      <c r="K88" s="21">
        <f t="shared" si="40"/>
        <v>28.374074074074073</v>
      </c>
      <c r="L88" s="21">
        <f t="shared" si="40"/>
        <v>23.655555555555551</v>
      </c>
      <c r="M88" s="21">
        <f t="shared" si="40"/>
        <v>37.57037037037037</v>
      </c>
      <c r="N88" s="21">
        <f t="shared" si="40"/>
        <v>41.751851851851853</v>
      </c>
    </row>
    <row r="89" spans="1:14">
      <c r="A89" s="20" t="s">
        <v>9</v>
      </c>
      <c r="B89" s="16">
        <f t="shared" ref="B89:N89" si="41">B15/2.7</f>
        <v>15.514814814814814</v>
      </c>
      <c r="C89" s="16">
        <f t="shared" si="41"/>
        <v>14.940740740740742</v>
      </c>
      <c r="D89" s="16">
        <f t="shared" si="41"/>
        <v>13.703703703703702</v>
      </c>
      <c r="E89" s="16">
        <f t="shared" si="41"/>
        <v>13.807407407407407</v>
      </c>
      <c r="F89" s="16">
        <f t="shared" si="41"/>
        <v>9.4962962962962951</v>
      </c>
      <c r="G89" s="16">
        <f t="shared" si="41"/>
        <v>0.71481481481481479</v>
      </c>
      <c r="H89" s="16">
        <f t="shared" si="41"/>
        <v>0.16666666666666666</v>
      </c>
      <c r="I89" s="16">
        <f t="shared" si="41"/>
        <v>0.2185185185185185</v>
      </c>
      <c r="J89" s="16">
        <f t="shared" si="41"/>
        <v>0.13333333333333333</v>
      </c>
      <c r="K89" s="16">
        <f t="shared" si="41"/>
        <v>0.17777777777777776</v>
      </c>
      <c r="L89" s="16">
        <f t="shared" si="41"/>
        <v>4.4444444444444439E-2</v>
      </c>
      <c r="M89" s="16">
        <f t="shared" si="41"/>
        <v>8.5185185185185183E-2</v>
      </c>
      <c r="N89" s="16">
        <f t="shared" si="41"/>
        <v>7.7777777777777765E-2</v>
      </c>
    </row>
    <row r="90" spans="1:14">
      <c r="A90" s="20" t="s">
        <v>10</v>
      </c>
      <c r="B90" s="16">
        <f t="shared" ref="B90:N90" si="42">B16/2.7</f>
        <v>0</v>
      </c>
      <c r="C90" s="16">
        <f t="shared" si="42"/>
        <v>0</v>
      </c>
      <c r="D90" s="16">
        <f t="shared" si="42"/>
        <v>0</v>
      </c>
      <c r="E90" s="16">
        <f t="shared" si="42"/>
        <v>0</v>
      </c>
      <c r="F90" s="16">
        <f t="shared" si="42"/>
        <v>0</v>
      </c>
      <c r="G90" s="16">
        <f t="shared" si="42"/>
        <v>0</v>
      </c>
      <c r="H90" s="16">
        <f t="shared" si="42"/>
        <v>0</v>
      </c>
      <c r="I90" s="16">
        <f t="shared" si="42"/>
        <v>0</v>
      </c>
      <c r="J90" s="16">
        <f t="shared" si="42"/>
        <v>0</v>
      </c>
      <c r="K90" s="16">
        <f t="shared" si="42"/>
        <v>0</v>
      </c>
      <c r="L90" s="16">
        <f t="shared" si="42"/>
        <v>0</v>
      </c>
      <c r="M90" s="16">
        <f t="shared" si="42"/>
        <v>0</v>
      </c>
      <c r="N90" s="16">
        <f t="shared" si="42"/>
        <v>0</v>
      </c>
    </row>
    <row r="91" spans="1:14">
      <c r="A91" s="17" t="s">
        <v>12</v>
      </c>
      <c r="B91" s="18">
        <f t="shared" ref="B91:N91" si="43">B17/2.7</f>
        <v>7.4629629629629619</v>
      </c>
      <c r="C91" s="18">
        <f t="shared" si="43"/>
        <v>6.7777777777777777</v>
      </c>
      <c r="D91" s="18">
        <f t="shared" si="43"/>
        <v>8.0925925925925934</v>
      </c>
      <c r="E91" s="18">
        <f t="shared" si="43"/>
        <v>6.7925925925925918</v>
      </c>
      <c r="F91" s="18">
        <f t="shared" si="43"/>
        <v>6.488888888888888</v>
      </c>
      <c r="G91" s="18">
        <f t="shared" si="43"/>
        <v>7.4481481481481477</v>
      </c>
      <c r="H91" s="18">
        <f t="shared" si="43"/>
        <v>7.840740740740741</v>
      </c>
      <c r="I91" s="18">
        <f t="shared" si="43"/>
        <v>10.592592592592592</v>
      </c>
      <c r="J91" s="18">
        <f t="shared" si="43"/>
        <v>6.6629629629629621</v>
      </c>
      <c r="K91" s="18">
        <f t="shared" si="43"/>
        <v>8.9074074074074066</v>
      </c>
      <c r="L91" s="18">
        <f t="shared" si="43"/>
        <v>11.992592592592592</v>
      </c>
      <c r="M91" s="18">
        <f t="shared" si="43"/>
        <v>8.2666666666666657</v>
      </c>
      <c r="N91" s="18">
        <f t="shared" si="43"/>
        <v>9.9592592592592588</v>
      </c>
    </row>
    <row r="92" spans="1:14">
      <c r="A92" s="17" t="s">
        <v>13</v>
      </c>
      <c r="B92" s="18">
        <f t="shared" ref="B92:N92" si="44">B18/2.7</f>
        <v>102.00740740740741</v>
      </c>
      <c r="C92" s="18">
        <f t="shared" si="44"/>
        <v>90.625925925925912</v>
      </c>
      <c r="D92" s="18">
        <f t="shared" si="44"/>
        <v>99.351851851851848</v>
      </c>
      <c r="E92" s="18">
        <f t="shared" si="44"/>
        <v>101.62592592592591</v>
      </c>
      <c r="F92" s="18">
        <f t="shared" si="44"/>
        <v>111.63333333333334</v>
      </c>
      <c r="G92" s="18">
        <f t="shared" si="44"/>
        <v>110.52222222222223</v>
      </c>
      <c r="H92" s="18">
        <f t="shared" si="44"/>
        <v>122.04074074074073</v>
      </c>
      <c r="I92" s="18">
        <f t="shared" si="44"/>
        <v>113.17407407407407</v>
      </c>
      <c r="J92" s="18">
        <f t="shared" si="44"/>
        <v>97.648148148148138</v>
      </c>
      <c r="K92" s="18">
        <f t="shared" si="44"/>
        <v>122.4074074074074</v>
      </c>
      <c r="L92" s="18">
        <f t="shared" si="44"/>
        <v>146.87777777777777</v>
      </c>
      <c r="M92" s="18">
        <f t="shared" si="44"/>
        <v>154.78148148148148</v>
      </c>
      <c r="N92" s="18">
        <f t="shared" si="44"/>
        <v>188.7222222222222</v>
      </c>
    </row>
    <row r="93" spans="1:14">
      <c r="A93" s="20" t="s">
        <v>14</v>
      </c>
      <c r="B93" s="21">
        <f t="shared" ref="B93:N93" si="45">B19/2.7</f>
        <v>0</v>
      </c>
      <c r="C93" s="21">
        <f t="shared" si="45"/>
        <v>0</v>
      </c>
      <c r="D93" s="21">
        <f t="shared" si="45"/>
        <v>0</v>
      </c>
      <c r="E93" s="21">
        <f t="shared" si="45"/>
        <v>0</v>
      </c>
      <c r="F93" s="21">
        <f t="shared" si="45"/>
        <v>0</v>
      </c>
      <c r="G93" s="21">
        <f t="shared" si="45"/>
        <v>0</v>
      </c>
      <c r="H93" s="21">
        <f t="shared" si="45"/>
        <v>0</v>
      </c>
      <c r="I93" s="21">
        <f t="shared" si="45"/>
        <v>93.537037037037038</v>
      </c>
      <c r="J93" s="21">
        <f t="shared" si="45"/>
        <v>76.537037037037038</v>
      </c>
      <c r="K93" s="21">
        <f t="shared" si="45"/>
        <v>89.485185185185188</v>
      </c>
      <c r="L93" s="21">
        <f t="shared" si="45"/>
        <v>112.84444444444443</v>
      </c>
      <c r="M93" s="21">
        <f t="shared" si="45"/>
        <v>122.1037037037037</v>
      </c>
      <c r="N93" s="21">
        <f t="shared" si="45"/>
        <v>154.92222222222222</v>
      </c>
    </row>
    <row r="94" spans="1:14">
      <c r="A94" s="20" t="s">
        <v>15</v>
      </c>
      <c r="B94" s="16">
        <f t="shared" ref="B94:N94" si="46">B20/2.7</f>
        <v>0.24814814814814815</v>
      </c>
      <c r="C94" s="16">
        <f t="shared" si="46"/>
        <v>0.23703703703703702</v>
      </c>
      <c r="D94" s="16">
        <f t="shared" si="46"/>
        <v>0.20370370370370372</v>
      </c>
      <c r="E94" s="16">
        <f t="shared" si="46"/>
        <v>0.22592592592592592</v>
      </c>
      <c r="F94" s="16">
        <f t="shared" si="46"/>
        <v>0.2185185185185185</v>
      </c>
      <c r="G94" s="16">
        <f t="shared" si="46"/>
        <v>0.28888888888888886</v>
      </c>
      <c r="H94" s="16">
        <f t="shared" si="46"/>
        <v>0.28148148148148144</v>
      </c>
      <c r="I94" s="16">
        <f t="shared" si="46"/>
        <v>0</v>
      </c>
      <c r="J94" s="16">
        <f t="shared" si="46"/>
        <v>0</v>
      </c>
      <c r="K94" s="16">
        <f t="shared" si="46"/>
        <v>0</v>
      </c>
      <c r="L94" s="16">
        <f t="shared" si="46"/>
        <v>0</v>
      </c>
      <c r="M94" s="16">
        <f t="shared" si="46"/>
        <v>0</v>
      </c>
      <c r="N94" s="16">
        <f t="shared" si="46"/>
        <v>0</v>
      </c>
    </row>
    <row r="95" spans="1:14">
      <c r="A95" s="20" t="s">
        <v>16</v>
      </c>
      <c r="B95" s="16">
        <f t="shared" ref="B95:N95" si="47">B21/2.7</f>
        <v>14.47037037037037</v>
      </c>
      <c r="C95" s="16">
        <f t="shared" si="47"/>
        <v>10.007407407407406</v>
      </c>
      <c r="D95" s="16">
        <f t="shared" si="47"/>
        <v>11.329629629629629</v>
      </c>
      <c r="E95" s="16">
        <f t="shared" si="47"/>
        <v>12.574074074074074</v>
      </c>
      <c r="F95" s="16">
        <f t="shared" si="47"/>
        <v>15.603703703703703</v>
      </c>
      <c r="G95" s="16">
        <f t="shared" si="47"/>
        <v>18.525925925925925</v>
      </c>
      <c r="H95" s="16">
        <f t="shared" si="47"/>
        <v>15.270370370370369</v>
      </c>
      <c r="I95" s="16">
        <f t="shared" si="47"/>
        <v>16.007407407407406</v>
      </c>
      <c r="J95" s="16">
        <f t="shared" si="47"/>
        <v>13.9</v>
      </c>
      <c r="K95" s="16">
        <f t="shared" si="47"/>
        <v>25.414814814814815</v>
      </c>
      <c r="L95" s="16">
        <f t="shared" si="47"/>
        <v>23.685185185185183</v>
      </c>
      <c r="M95" s="16">
        <f t="shared" si="47"/>
        <v>21.75185185185185</v>
      </c>
      <c r="N95" s="16">
        <f t="shared" si="47"/>
        <v>20.166666666666668</v>
      </c>
    </row>
    <row r="96" spans="1:14">
      <c r="A96" s="20" t="s">
        <v>17</v>
      </c>
      <c r="B96" s="16">
        <f t="shared" ref="B96:N96" si="48">B22/2.7</f>
        <v>0</v>
      </c>
      <c r="C96" s="16">
        <f t="shared" si="48"/>
        <v>0</v>
      </c>
      <c r="D96" s="16">
        <f t="shared" si="48"/>
        <v>0</v>
      </c>
      <c r="E96" s="16">
        <f t="shared" si="48"/>
        <v>0</v>
      </c>
      <c r="F96" s="16">
        <f t="shared" si="48"/>
        <v>0</v>
      </c>
      <c r="G96" s="16">
        <f t="shared" si="48"/>
        <v>0</v>
      </c>
      <c r="H96" s="16">
        <f t="shared" si="48"/>
        <v>0</v>
      </c>
      <c r="I96" s="16">
        <f t="shared" si="48"/>
        <v>0</v>
      </c>
      <c r="J96" s="16">
        <f t="shared" si="48"/>
        <v>0</v>
      </c>
      <c r="K96" s="16">
        <f t="shared" si="48"/>
        <v>0</v>
      </c>
      <c r="L96" s="16">
        <f t="shared" si="48"/>
        <v>0</v>
      </c>
      <c r="M96" s="16">
        <f t="shared" si="48"/>
        <v>0</v>
      </c>
      <c r="N96" s="16">
        <f t="shared" si="48"/>
        <v>0</v>
      </c>
    </row>
    <row r="97" spans="1:14">
      <c r="A97" s="20" t="s">
        <v>18</v>
      </c>
      <c r="B97" s="16">
        <f t="shared" ref="B97:N97" si="49">B23/2.7</f>
        <v>0.50370370370370365</v>
      </c>
      <c r="C97" s="16">
        <f t="shared" si="49"/>
        <v>0.50740740740740742</v>
      </c>
      <c r="D97" s="16">
        <f t="shared" si="49"/>
        <v>0.5444444444444444</v>
      </c>
      <c r="E97" s="16">
        <f t="shared" si="49"/>
        <v>0.59629629629629632</v>
      </c>
      <c r="F97" s="16">
        <f t="shared" si="49"/>
        <v>0.64814814814814814</v>
      </c>
      <c r="G97" s="16">
        <f t="shared" si="49"/>
        <v>0.6148148148148147</v>
      </c>
      <c r="H97" s="16">
        <f t="shared" si="49"/>
        <v>0.78148148148148133</v>
      </c>
      <c r="I97" s="16">
        <f t="shared" si="49"/>
        <v>1.459259259259259</v>
      </c>
      <c r="J97" s="16">
        <f t="shared" si="49"/>
        <v>1.0814814814814815</v>
      </c>
      <c r="K97" s="16">
        <f t="shared" si="49"/>
        <v>1.1000000000000001</v>
      </c>
      <c r="L97" s="16">
        <f t="shared" si="49"/>
        <v>1.3333333333333333</v>
      </c>
      <c r="M97" s="16">
        <f t="shared" si="49"/>
        <v>1.5814814814814813</v>
      </c>
      <c r="N97" s="16">
        <f t="shared" si="49"/>
        <v>1.4740740740740739</v>
      </c>
    </row>
    <row r="98" spans="1:14">
      <c r="A98" s="17" t="s">
        <v>19</v>
      </c>
      <c r="B98" s="18">
        <f t="shared" ref="B98:N98" si="50">B24/2.7</f>
        <v>85.677777777777777</v>
      </c>
      <c r="C98" s="18">
        <f t="shared" si="50"/>
        <v>76.874074074074073</v>
      </c>
      <c r="D98" s="18">
        <f t="shared" si="50"/>
        <v>77.207407407407402</v>
      </c>
      <c r="E98" s="18">
        <f t="shared" si="50"/>
        <v>89.048148148148144</v>
      </c>
      <c r="F98" s="18">
        <f t="shared" si="50"/>
        <v>91.370370370370367</v>
      </c>
      <c r="G98" s="18">
        <f t="shared" si="50"/>
        <v>92.288888888888891</v>
      </c>
      <c r="H98" s="18">
        <f t="shared" si="50"/>
        <v>92.81481481481481</v>
      </c>
      <c r="I98" s="18">
        <f t="shared" si="50"/>
        <v>95.907407407407391</v>
      </c>
      <c r="J98" s="18">
        <f t="shared" si="50"/>
        <v>89.259259259259252</v>
      </c>
      <c r="K98" s="18">
        <f t="shared" si="50"/>
        <v>84.67407407407407</v>
      </c>
      <c r="L98" s="18">
        <f t="shared" si="50"/>
        <v>93.407407407407391</v>
      </c>
      <c r="M98" s="18">
        <f t="shared" si="50"/>
        <v>97.088888888888874</v>
      </c>
      <c r="N98" s="18">
        <f t="shared" si="50"/>
        <v>120.30370370370369</v>
      </c>
    </row>
    <row r="99" spans="1:14">
      <c r="A99" s="20" t="s">
        <v>20</v>
      </c>
      <c r="B99" s="21">
        <f t="shared" ref="B99:N99" si="51">B25/2.7</f>
        <v>30.007407407407403</v>
      </c>
      <c r="C99" s="21">
        <f t="shared" si="51"/>
        <v>29.307407407407403</v>
      </c>
      <c r="D99" s="21">
        <f t="shared" si="51"/>
        <v>29.285185185185181</v>
      </c>
      <c r="E99" s="21">
        <f t="shared" si="51"/>
        <v>30.440740740740736</v>
      </c>
      <c r="F99" s="21">
        <f t="shared" si="51"/>
        <v>30.396296296296292</v>
      </c>
      <c r="G99" s="21">
        <f t="shared" si="51"/>
        <v>33.159259259259258</v>
      </c>
      <c r="H99" s="21">
        <f t="shared" si="51"/>
        <v>35.781481481481478</v>
      </c>
      <c r="I99" s="21">
        <f t="shared" si="51"/>
        <v>36.370370370370367</v>
      </c>
      <c r="J99" s="21">
        <f t="shared" si="51"/>
        <v>30.355555555555551</v>
      </c>
      <c r="K99" s="21">
        <f t="shared" si="51"/>
        <v>34.32592592592593</v>
      </c>
      <c r="L99" s="21">
        <f t="shared" si="51"/>
        <v>40.6</v>
      </c>
      <c r="M99" s="21">
        <f t="shared" si="51"/>
        <v>41.707407407407402</v>
      </c>
      <c r="N99" s="21">
        <f t="shared" si="51"/>
        <v>45.903703703703698</v>
      </c>
    </row>
    <row r="100" spans="1:14">
      <c r="A100" s="20" t="s">
        <v>21</v>
      </c>
      <c r="B100" s="16">
        <f t="shared" ref="B100:N100" si="52">B26/2.7</f>
        <v>0.60740740740740728</v>
      </c>
      <c r="C100" s="16">
        <f t="shared" si="52"/>
        <v>1.2333333333333332</v>
      </c>
      <c r="D100" s="16">
        <f t="shared" si="52"/>
        <v>0</v>
      </c>
      <c r="E100" s="16">
        <f t="shared" si="52"/>
        <v>0</v>
      </c>
      <c r="F100" s="16">
        <f t="shared" si="52"/>
        <v>0</v>
      </c>
      <c r="G100" s="16">
        <f t="shared" si="52"/>
        <v>0</v>
      </c>
      <c r="H100" s="16">
        <f t="shared" si="52"/>
        <v>0</v>
      </c>
      <c r="I100" s="16">
        <f t="shared" si="52"/>
        <v>0</v>
      </c>
      <c r="J100" s="16">
        <f t="shared" si="52"/>
        <v>0</v>
      </c>
      <c r="K100" s="16">
        <f t="shared" si="52"/>
        <v>0</v>
      </c>
      <c r="L100" s="16">
        <f t="shared" si="52"/>
        <v>0</v>
      </c>
      <c r="M100" s="16">
        <f t="shared" si="52"/>
        <v>0</v>
      </c>
      <c r="N100" s="16">
        <f t="shared" si="52"/>
        <v>0</v>
      </c>
    </row>
    <row r="101" spans="1:14">
      <c r="A101" s="20" t="s">
        <v>22</v>
      </c>
      <c r="B101" s="16">
        <f t="shared" ref="B101:N101" si="53">B27/2.7</f>
        <v>11.459259259259259</v>
      </c>
      <c r="C101" s="16">
        <f t="shared" si="53"/>
        <v>10.75925925925926</v>
      </c>
      <c r="D101" s="16">
        <f t="shared" si="53"/>
        <v>14.81111111111111</v>
      </c>
      <c r="E101" s="16">
        <f t="shared" si="53"/>
        <v>23.559259259259257</v>
      </c>
      <c r="F101" s="16">
        <f t="shared" si="53"/>
        <v>28.729629629629624</v>
      </c>
      <c r="G101" s="16">
        <f t="shared" si="53"/>
        <v>23.792592592592587</v>
      </c>
      <c r="H101" s="16">
        <f t="shared" si="53"/>
        <v>19.470370370370368</v>
      </c>
      <c r="I101" s="16">
        <f t="shared" si="53"/>
        <v>23.75925925925926</v>
      </c>
      <c r="J101" s="16">
        <f t="shared" si="53"/>
        <v>29.299999999999997</v>
      </c>
      <c r="K101" s="16">
        <f t="shared" si="53"/>
        <v>17.603703703703705</v>
      </c>
      <c r="L101" s="16">
        <f t="shared" si="53"/>
        <v>12.937037037037037</v>
      </c>
      <c r="M101" s="16">
        <f t="shared" si="53"/>
        <v>12.448148148148148</v>
      </c>
      <c r="N101" s="16">
        <f t="shared" si="53"/>
        <v>22.088888888888889</v>
      </c>
    </row>
    <row r="102" spans="1:14">
      <c r="A102" s="20" t="s">
        <v>23</v>
      </c>
      <c r="B102" s="16">
        <f t="shared" ref="B102:N102" si="54">B28/2.7</f>
        <v>1.0185185185185184</v>
      </c>
      <c r="C102" s="16">
        <f t="shared" si="54"/>
        <v>1.0074074074074073</v>
      </c>
      <c r="D102" s="16">
        <f t="shared" si="54"/>
        <v>1.948148148148148</v>
      </c>
      <c r="E102" s="16">
        <f t="shared" si="54"/>
        <v>2.0259259259259257</v>
      </c>
      <c r="F102" s="16">
        <f t="shared" si="54"/>
        <v>1.325925925925926</v>
      </c>
      <c r="G102" s="16">
        <f t="shared" si="54"/>
        <v>1.1962962962962962</v>
      </c>
      <c r="H102" s="16">
        <f t="shared" si="54"/>
        <v>1.2777777777777777</v>
      </c>
      <c r="I102" s="16">
        <f t="shared" si="54"/>
        <v>1.2037037037037037</v>
      </c>
      <c r="J102" s="16">
        <f t="shared" si="54"/>
        <v>1.5962962962962961</v>
      </c>
      <c r="K102" s="16">
        <f t="shared" si="54"/>
        <v>1.8370370370370368</v>
      </c>
      <c r="L102" s="16">
        <f t="shared" si="54"/>
        <v>1.537037037037037</v>
      </c>
      <c r="M102" s="16">
        <f t="shared" si="54"/>
        <v>1.7592592592592591</v>
      </c>
      <c r="N102" s="16">
        <f t="shared" si="54"/>
        <v>4.8518518518518512</v>
      </c>
    </row>
    <row r="103" spans="1:14">
      <c r="A103" s="20" t="s">
        <v>24</v>
      </c>
      <c r="B103" s="16">
        <f t="shared" ref="B103:N103" si="55">B29/2.7</f>
        <v>0</v>
      </c>
      <c r="C103" s="16">
        <f t="shared" si="55"/>
        <v>0</v>
      </c>
      <c r="D103" s="16">
        <f t="shared" si="55"/>
        <v>0</v>
      </c>
      <c r="E103" s="16">
        <f t="shared" si="55"/>
        <v>0</v>
      </c>
      <c r="F103" s="16">
        <f t="shared" si="55"/>
        <v>0</v>
      </c>
      <c r="G103" s="16">
        <f t="shared" si="55"/>
        <v>0</v>
      </c>
      <c r="H103" s="16">
        <f t="shared" si="55"/>
        <v>0</v>
      </c>
      <c r="I103" s="16">
        <f t="shared" si="55"/>
        <v>0</v>
      </c>
      <c r="J103" s="16">
        <f t="shared" si="55"/>
        <v>0</v>
      </c>
      <c r="K103" s="16">
        <f t="shared" si="55"/>
        <v>0</v>
      </c>
      <c r="L103" s="16">
        <f t="shared" si="55"/>
        <v>0</v>
      </c>
      <c r="M103" s="16">
        <f t="shared" si="55"/>
        <v>0</v>
      </c>
      <c r="N103" s="16">
        <f t="shared" si="55"/>
        <v>0</v>
      </c>
    </row>
    <row r="104" spans="1:14">
      <c r="A104" s="15" t="s">
        <v>25</v>
      </c>
      <c r="B104" s="16">
        <f t="shared" ref="B104:N104" si="56">B30/2.7</f>
        <v>15.714814814814813</v>
      </c>
      <c r="C104" s="16">
        <f t="shared" si="56"/>
        <v>15.770370370370369</v>
      </c>
      <c r="D104" s="16">
        <f t="shared" si="56"/>
        <v>34.55185185185185</v>
      </c>
      <c r="E104" s="16">
        <f t="shared" si="56"/>
        <v>59.374074074074073</v>
      </c>
      <c r="F104" s="16">
        <f t="shared" si="56"/>
        <v>50.188888888888883</v>
      </c>
      <c r="G104" s="16">
        <f t="shared" si="56"/>
        <v>55.714814814814815</v>
      </c>
      <c r="H104" s="16">
        <f t="shared" si="56"/>
        <v>50.229629629629628</v>
      </c>
      <c r="I104" s="16">
        <f t="shared" si="56"/>
        <v>64.362962962962953</v>
      </c>
      <c r="J104" s="16">
        <f t="shared" si="56"/>
        <v>51.662962962962965</v>
      </c>
      <c r="K104" s="16">
        <f t="shared" si="56"/>
        <v>43.93333333333333</v>
      </c>
      <c r="L104" s="16">
        <f t="shared" si="56"/>
        <v>57.081481481481482</v>
      </c>
      <c r="M104" s="16">
        <f t="shared" si="56"/>
        <v>41.892592592592592</v>
      </c>
      <c r="N104" s="16">
        <f t="shared" si="56"/>
        <v>117.78148148148146</v>
      </c>
    </row>
    <row r="105" spans="1:14">
      <c r="A105" s="22" t="s">
        <v>26</v>
      </c>
      <c r="B105" s="16">
        <f t="shared" ref="B105:N105" si="57">B31/2.7</f>
        <v>0</v>
      </c>
      <c r="C105" s="16">
        <f t="shared" si="57"/>
        <v>0</v>
      </c>
      <c r="D105" s="16">
        <f t="shared" si="57"/>
        <v>0</v>
      </c>
      <c r="E105" s="16">
        <f t="shared" si="57"/>
        <v>46.803703703703704</v>
      </c>
      <c r="F105" s="16">
        <f t="shared" si="57"/>
        <v>27.729629629629631</v>
      </c>
      <c r="G105" s="16">
        <f t="shared" si="57"/>
        <v>20.125925925925927</v>
      </c>
      <c r="H105" s="16">
        <f t="shared" si="57"/>
        <v>22.12962962962963</v>
      </c>
      <c r="I105" s="16">
        <f t="shared" si="57"/>
        <v>41.562962962962963</v>
      </c>
      <c r="J105" s="16">
        <f t="shared" si="57"/>
        <v>28.485185185185181</v>
      </c>
      <c r="K105" s="16">
        <f t="shared" si="57"/>
        <v>26.848148148148145</v>
      </c>
      <c r="L105" s="16">
        <f t="shared" si="57"/>
        <v>25.151851851851848</v>
      </c>
      <c r="M105" s="16">
        <f t="shared" si="57"/>
        <v>24.770370370370369</v>
      </c>
      <c r="N105" s="16">
        <f t="shared" si="57"/>
        <v>29.092592592592588</v>
      </c>
    </row>
    <row r="106" spans="1:14">
      <c r="A106" s="13" t="s">
        <v>27</v>
      </c>
      <c r="B106" s="12">
        <f t="shared" ref="B106:N106" si="58">B32/2.7</f>
        <v>0.81851851851851842</v>
      </c>
      <c r="C106" s="12">
        <f t="shared" si="58"/>
        <v>0.48148148148148145</v>
      </c>
      <c r="D106" s="12">
        <f t="shared" si="58"/>
        <v>0.51111111111111107</v>
      </c>
      <c r="E106" s="12">
        <f t="shared" si="58"/>
        <v>24.392592592592592</v>
      </c>
      <c r="F106" s="12">
        <f t="shared" si="58"/>
        <v>64.470370370370361</v>
      </c>
      <c r="G106" s="12">
        <f t="shared" si="58"/>
        <v>3.9851851851851849</v>
      </c>
      <c r="H106" s="12">
        <f t="shared" si="58"/>
        <v>10.455555555555556</v>
      </c>
      <c r="I106" s="12">
        <f t="shared" si="58"/>
        <v>1.1592592592592592</v>
      </c>
      <c r="J106" s="12">
        <f t="shared" si="58"/>
        <v>1.9740740740740739</v>
      </c>
      <c r="K106" s="12">
        <f t="shared" si="58"/>
        <v>0.74814814814814812</v>
      </c>
      <c r="L106" s="12">
        <f t="shared" si="58"/>
        <v>2.3407407407407406</v>
      </c>
      <c r="M106" s="12">
        <f t="shared" si="58"/>
        <v>1.8407407407407406</v>
      </c>
      <c r="N106" s="12">
        <f t="shared" si="58"/>
        <v>4.7555555555555555</v>
      </c>
    </row>
    <row r="107" spans="1:14">
      <c r="A107" s="13" t="s">
        <v>28</v>
      </c>
      <c r="B107" s="12">
        <f t="shared" ref="B107:N107" si="59">B33/2.7</f>
        <v>0</v>
      </c>
      <c r="C107" s="12">
        <f t="shared" si="59"/>
        <v>0</v>
      </c>
      <c r="D107" s="12">
        <f t="shared" si="59"/>
        <v>5.1074074074074067</v>
      </c>
      <c r="E107" s="12">
        <f t="shared" si="59"/>
        <v>7.8259259259259251</v>
      </c>
      <c r="F107" s="12">
        <f t="shared" si="59"/>
        <v>0</v>
      </c>
      <c r="G107" s="12">
        <f t="shared" si="59"/>
        <v>0.77407407407407403</v>
      </c>
      <c r="H107" s="12">
        <f t="shared" si="59"/>
        <v>5.814814814814814</v>
      </c>
      <c r="I107" s="12">
        <f t="shared" si="59"/>
        <v>0</v>
      </c>
      <c r="J107" s="12">
        <f t="shared" si="59"/>
        <v>11.111111111111111</v>
      </c>
      <c r="K107" s="12">
        <f t="shared" si="59"/>
        <v>10.696296296296294</v>
      </c>
      <c r="L107" s="12">
        <f t="shared" si="59"/>
        <v>0</v>
      </c>
      <c r="M107" s="12">
        <f t="shared" si="59"/>
        <v>0</v>
      </c>
      <c r="N107" s="12">
        <f t="shared" si="59"/>
        <v>0</v>
      </c>
    </row>
    <row r="108" spans="1:14">
      <c r="A108" s="23" t="s">
        <v>29</v>
      </c>
      <c r="B108" s="16">
        <f t="shared" ref="B108:N108" si="60">B34/2.7</f>
        <v>0</v>
      </c>
      <c r="C108" s="16">
        <f t="shared" si="60"/>
        <v>0</v>
      </c>
      <c r="D108" s="16">
        <f t="shared" si="60"/>
        <v>5.1074074074074067</v>
      </c>
      <c r="E108" s="16">
        <f t="shared" si="60"/>
        <v>7.8259259259259251</v>
      </c>
      <c r="F108" s="16">
        <f t="shared" si="60"/>
        <v>0</v>
      </c>
      <c r="G108" s="16">
        <f t="shared" si="60"/>
        <v>0.77407407407407403</v>
      </c>
      <c r="H108" s="16">
        <f t="shared" si="60"/>
        <v>5.814814814814814</v>
      </c>
      <c r="I108" s="16">
        <f t="shared" si="60"/>
        <v>0</v>
      </c>
      <c r="J108" s="16">
        <f t="shared" si="60"/>
        <v>11.111111111111111</v>
      </c>
      <c r="K108" s="16">
        <f t="shared" si="60"/>
        <v>10.696296296296294</v>
      </c>
      <c r="L108" s="16">
        <f t="shared" si="60"/>
        <v>0</v>
      </c>
      <c r="M108" s="16">
        <f t="shared" si="60"/>
        <v>0</v>
      </c>
      <c r="N108" s="16">
        <f t="shared" si="60"/>
        <v>0</v>
      </c>
    </row>
    <row r="109" spans="1:14">
      <c r="A109" s="23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>
      <c r="A110" s="11" t="s">
        <v>30</v>
      </c>
      <c r="B110" s="12">
        <f t="shared" ref="B110:N110" si="61">B111+B120</f>
        <v>256.43333333333334</v>
      </c>
      <c r="C110" s="12">
        <f t="shared" si="61"/>
        <v>275.45555555555558</v>
      </c>
      <c r="D110" s="12">
        <f t="shared" si="61"/>
        <v>286.45185185185181</v>
      </c>
      <c r="E110" s="12">
        <f t="shared" si="61"/>
        <v>292.62962962962962</v>
      </c>
      <c r="F110" s="12">
        <f t="shared" si="61"/>
        <v>357.63703703703698</v>
      </c>
      <c r="G110" s="12">
        <f t="shared" si="61"/>
        <v>334.02592592592589</v>
      </c>
      <c r="H110" s="12">
        <f t="shared" si="61"/>
        <v>369.54074074074072</v>
      </c>
      <c r="I110" s="12">
        <f t="shared" si="61"/>
        <v>378.03703703703701</v>
      </c>
      <c r="J110" s="12">
        <f t="shared" si="61"/>
        <v>366.5333333333333</v>
      </c>
      <c r="K110" s="12">
        <f t="shared" si="61"/>
        <v>370.26296296296294</v>
      </c>
      <c r="L110" s="12">
        <f t="shared" si="61"/>
        <v>401.28148148148148</v>
      </c>
      <c r="M110" s="12">
        <f t="shared" si="61"/>
        <v>378.88148148148144</v>
      </c>
      <c r="N110" s="12">
        <f t="shared" si="61"/>
        <v>454.60370370370367</v>
      </c>
    </row>
    <row r="111" spans="1:14">
      <c r="A111" s="13" t="s">
        <v>31</v>
      </c>
      <c r="B111" s="12">
        <f t="shared" ref="B111:N111" si="62">SUM(B112:B114,B117)</f>
        <v>248.69629629629628</v>
      </c>
      <c r="C111" s="12">
        <f t="shared" si="62"/>
        <v>259.5</v>
      </c>
      <c r="D111" s="12">
        <f t="shared" si="62"/>
        <v>266.04444444444442</v>
      </c>
      <c r="E111" s="12">
        <f t="shared" si="62"/>
        <v>273.60370370370367</v>
      </c>
      <c r="F111" s="12">
        <f t="shared" si="62"/>
        <v>300.6518518518518</v>
      </c>
      <c r="G111" s="12">
        <f t="shared" si="62"/>
        <v>311.55555555555554</v>
      </c>
      <c r="H111" s="12">
        <f t="shared" si="62"/>
        <v>338.56296296296296</v>
      </c>
      <c r="I111" s="12">
        <f t="shared" si="62"/>
        <v>345.74814814814812</v>
      </c>
      <c r="J111" s="12">
        <f t="shared" si="62"/>
        <v>327.0333333333333</v>
      </c>
      <c r="K111" s="12">
        <f t="shared" si="62"/>
        <v>333.81851851851849</v>
      </c>
      <c r="L111" s="12">
        <f t="shared" si="62"/>
        <v>352.26666666666665</v>
      </c>
      <c r="M111" s="12">
        <f t="shared" si="62"/>
        <v>343.31851851851849</v>
      </c>
      <c r="N111" s="12">
        <f t="shared" si="62"/>
        <v>425.82962962962961</v>
      </c>
    </row>
    <row r="112" spans="1:14">
      <c r="A112" s="20" t="s">
        <v>32</v>
      </c>
      <c r="B112" s="16">
        <f t="shared" ref="B112:N112" si="63">B38/2.7</f>
        <v>101.41111111111111</v>
      </c>
      <c r="C112" s="16">
        <f t="shared" si="63"/>
        <v>102.54814814814814</v>
      </c>
      <c r="D112" s="16">
        <f t="shared" si="63"/>
        <v>113.92962962962963</v>
      </c>
      <c r="E112" s="16">
        <f t="shared" si="63"/>
        <v>113.78518518518518</v>
      </c>
      <c r="F112" s="16">
        <f t="shared" si="63"/>
        <v>121.67777777777776</v>
      </c>
      <c r="G112" s="16">
        <f t="shared" si="63"/>
        <v>121.17407407407407</v>
      </c>
      <c r="H112" s="16">
        <f t="shared" si="63"/>
        <v>156.2925925925926</v>
      </c>
      <c r="I112" s="16">
        <f t="shared" si="63"/>
        <v>157.17777777777778</v>
      </c>
      <c r="J112" s="16">
        <f t="shared" si="63"/>
        <v>153.44814814814814</v>
      </c>
      <c r="K112" s="16">
        <f t="shared" si="63"/>
        <v>155.65925925925924</v>
      </c>
      <c r="L112" s="16">
        <f t="shared" si="63"/>
        <v>166.7222222222222</v>
      </c>
      <c r="M112" s="16">
        <f t="shared" si="63"/>
        <v>157.67777777777778</v>
      </c>
      <c r="N112" s="16">
        <f t="shared" si="63"/>
        <v>194.21851851851849</v>
      </c>
    </row>
    <row r="113" spans="1:14">
      <c r="A113" s="20" t="s">
        <v>33</v>
      </c>
      <c r="B113" s="16">
        <f t="shared" ref="B113:N113" si="64">B39/2.7</f>
        <v>42.129629629629626</v>
      </c>
      <c r="C113" s="16">
        <f t="shared" si="64"/>
        <v>54.685185185185183</v>
      </c>
      <c r="D113" s="16">
        <f t="shared" si="64"/>
        <v>46.199999999999996</v>
      </c>
      <c r="E113" s="16">
        <f t="shared" si="64"/>
        <v>39.5</v>
      </c>
      <c r="F113" s="16">
        <f t="shared" si="64"/>
        <v>47.496296296296293</v>
      </c>
      <c r="G113" s="16">
        <f t="shared" si="64"/>
        <v>48.785185185185185</v>
      </c>
      <c r="H113" s="16">
        <f t="shared" si="64"/>
        <v>47.87777777777778</v>
      </c>
      <c r="I113" s="16">
        <f t="shared" si="64"/>
        <v>56.381481481481472</v>
      </c>
      <c r="J113" s="16">
        <f t="shared" si="64"/>
        <v>46.651851851851845</v>
      </c>
      <c r="K113" s="16">
        <f t="shared" si="64"/>
        <v>47.211111111111109</v>
      </c>
      <c r="L113" s="16">
        <f t="shared" si="64"/>
        <v>56.766666666666666</v>
      </c>
      <c r="M113" s="16">
        <f t="shared" si="64"/>
        <v>53.496296296296293</v>
      </c>
      <c r="N113" s="16">
        <f t="shared" si="64"/>
        <v>58.592592592592581</v>
      </c>
    </row>
    <row r="114" spans="1:14">
      <c r="A114" s="20" t="s">
        <v>34</v>
      </c>
      <c r="B114" s="16">
        <f t="shared" ref="B114:N114" si="65">B40/2.7</f>
        <v>29.637037037037032</v>
      </c>
      <c r="C114" s="16">
        <f t="shared" si="65"/>
        <v>24.544444444444441</v>
      </c>
      <c r="D114" s="16">
        <f t="shared" si="65"/>
        <v>32.918518518518518</v>
      </c>
      <c r="E114" s="16">
        <f t="shared" si="65"/>
        <v>32.385185185185179</v>
      </c>
      <c r="F114" s="16">
        <f t="shared" si="65"/>
        <v>38.414814814814811</v>
      </c>
      <c r="G114" s="16">
        <f t="shared" si="65"/>
        <v>37.488888888888887</v>
      </c>
      <c r="H114" s="16">
        <f t="shared" si="65"/>
        <v>39.618518518518513</v>
      </c>
      <c r="I114" s="16">
        <f t="shared" si="65"/>
        <v>42.781481481481478</v>
      </c>
      <c r="J114" s="16">
        <f t="shared" si="65"/>
        <v>34.985185185185181</v>
      </c>
      <c r="K114" s="16">
        <f t="shared" si="65"/>
        <v>36.492592592592594</v>
      </c>
      <c r="L114" s="16">
        <f t="shared" si="65"/>
        <v>45.24074074074074</v>
      </c>
      <c r="M114" s="16">
        <f t="shared" si="65"/>
        <v>48.377777777777773</v>
      </c>
      <c r="N114" s="16">
        <f t="shared" si="65"/>
        <v>51.207407407407402</v>
      </c>
    </row>
    <row r="115" spans="1:14">
      <c r="A115" s="20" t="s">
        <v>35</v>
      </c>
      <c r="B115" s="16">
        <f t="shared" ref="B115:N115" si="66">B41/2.7</f>
        <v>23.851851851851851</v>
      </c>
      <c r="C115" s="16">
        <f t="shared" si="66"/>
        <v>18.014814814814812</v>
      </c>
      <c r="D115" s="16">
        <f t="shared" si="66"/>
        <v>21.385185185185186</v>
      </c>
      <c r="E115" s="16">
        <f t="shared" si="66"/>
        <v>23.766666666666666</v>
      </c>
      <c r="F115" s="16">
        <f t="shared" si="66"/>
        <v>24.470370370370365</v>
      </c>
      <c r="G115" s="16">
        <f t="shared" si="66"/>
        <v>26.833333333333332</v>
      </c>
      <c r="H115" s="16">
        <f t="shared" si="66"/>
        <v>26.38148148148148</v>
      </c>
      <c r="I115" s="16">
        <f t="shared" si="66"/>
        <v>26.31111111111111</v>
      </c>
      <c r="J115" s="16">
        <f t="shared" si="66"/>
        <v>19.285185185185185</v>
      </c>
      <c r="K115" s="16">
        <f t="shared" si="66"/>
        <v>21.07037037037037</v>
      </c>
      <c r="L115" s="16">
        <f t="shared" si="66"/>
        <v>27.996296296296297</v>
      </c>
      <c r="M115" s="16">
        <f t="shared" si="66"/>
        <v>27.248148148148143</v>
      </c>
      <c r="N115" s="16">
        <f t="shared" si="66"/>
        <v>29.955555555555552</v>
      </c>
    </row>
    <row r="116" spans="1:14">
      <c r="A116" s="20" t="s">
        <v>36</v>
      </c>
      <c r="B116" s="16">
        <f t="shared" ref="B116:N116" si="67">B42/2.7</f>
        <v>5.7888888888888888</v>
      </c>
      <c r="C116" s="16">
        <f t="shared" si="67"/>
        <v>6.5296296296296292</v>
      </c>
      <c r="D116" s="16">
        <f t="shared" si="67"/>
        <v>11.533333333333333</v>
      </c>
      <c r="E116" s="16">
        <f t="shared" si="67"/>
        <v>8.6185185185185169</v>
      </c>
      <c r="F116" s="16">
        <f t="shared" si="67"/>
        <v>13.944444444444443</v>
      </c>
      <c r="G116" s="16">
        <f t="shared" si="67"/>
        <v>10.655555555555555</v>
      </c>
      <c r="H116" s="16">
        <f t="shared" si="67"/>
        <v>13.237037037037037</v>
      </c>
      <c r="I116" s="16">
        <f t="shared" si="67"/>
        <v>16.466666666666665</v>
      </c>
      <c r="J116" s="16">
        <f t="shared" si="67"/>
        <v>15.696296296296296</v>
      </c>
      <c r="K116" s="16">
        <f t="shared" si="67"/>
        <v>15.418518518518518</v>
      </c>
      <c r="L116" s="16">
        <f t="shared" si="67"/>
        <v>17.244444444444444</v>
      </c>
      <c r="M116" s="16">
        <f t="shared" si="67"/>
        <v>21.133333333333333</v>
      </c>
      <c r="N116" s="16">
        <f t="shared" si="67"/>
        <v>21.25185185185185</v>
      </c>
    </row>
    <row r="117" spans="1:14">
      <c r="A117" s="20" t="s">
        <v>37</v>
      </c>
      <c r="B117" s="16">
        <f t="shared" ref="B117:N117" si="68">B43/2.7</f>
        <v>75.518518518518519</v>
      </c>
      <c r="C117" s="16">
        <f t="shared" si="68"/>
        <v>77.722222222222214</v>
      </c>
      <c r="D117" s="16">
        <f t="shared" si="68"/>
        <v>72.996296296296293</v>
      </c>
      <c r="E117" s="16">
        <f t="shared" si="68"/>
        <v>87.933333333333323</v>
      </c>
      <c r="F117" s="16">
        <f t="shared" si="68"/>
        <v>93.062962962962956</v>
      </c>
      <c r="G117" s="16">
        <f t="shared" si="68"/>
        <v>104.10740740740739</v>
      </c>
      <c r="H117" s="16">
        <f t="shared" si="68"/>
        <v>94.774074074074065</v>
      </c>
      <c r="I117" s="16">
        <f t="shared" si="68"/>
        <v>89.407407407407405</v>
      </c>
      <c r="J117" s="16">
        <f t="shared" si="68"/>
        <v>91.948148148148135</v>
      </c>
      <c r="K117" s="16">
        <f t="shared" si="68"/>
        <v>94.455555555555549</v>
      </c>
      <c r="L117" s="16">
        <f t="shared" si="68"/>
        <v>83.537037037037038</v>
      </c>
      <c r="M117" s="16">
        <f t="shared" si="68"/>
        <v>83.766666666666652</v>
      </c>
      <c r="N117" s="16">
        <f t="shared" si="68"/>
        <v>121.8111111111111</v>
      </c>
    </row>
    <row r="118" spans="1:14">
      <c r="A118" s="20" t="s">
        <v>38</v>
      </c>
      <c r="B118" s="16">
        <f t="shared" ref="B118:N118" si="69">B44/2.7</f>
        <v>26.170370370370367</v>
      </c>
      <c r="C118" s="16">
        <f t="shared" si="69"/>
        <v>28.011111111111109</v>
      </c>
      <c r="D118" s="16">
        <f t="shared" si="69"/>
        <v>22.437037037037037</v>
      </c>
      <c r="E118" s="16">
        <f t="shared" si="69"/>
        <v>23.470370370370368</v>
      </c>
      <c r="F118" s="16">
        <f t="shared" si="69"/>
        <v>23.988888888888887</v>
      </c>
      <c r="G118" s="16">
        <f t="shared" si="69"/>
        <v>28.088888888888889</v>
      </c>
      <c r="H118" s="16">
        <f t="shared" si="69"/>
        <v>26.422222222222221</v>
      </c>
      <c r="I118" s="16">
        <f t="shared" si="69"/>
        <v>28.99259259259259</v>
      </c>
      <c r="J118" s="16">
        <f t="shared" si="69"/>
        <v>25.962962962962958</v>
      </c>
      <c r="K118" s="16">
        <f t="shared" si="69"/>
        <v>26.062962962962963</v>
      </c>
      <c r="L118" s="16">
        <f t="shared" si="69"/>
        <v>27.177777777777774</v>
      </c>
      <c r="M118" s="16">
        <f t="shared" si="69"/>
        <v>23.485185185185184</v>
      </c>
      <c r="N118" s="16">
        <f t="shared" si="69"/>
        <v>25.966666666666665</v>
      </c>
    </row>
    <row r="119" spans="1:14">
      <c r="A119" s="20" t="s">
        <v>39</v>
      </c>
      <c r="B119" s="16">
        <f t="shared" ref="B119:N119" si="70">B45/2.7</f>
        <v>0</v>
      </c>
      <c r="C119" s="16">
        <f t="shared" si="70"/>
        <v>0</v>
      </c>
      <c r="D119" s="16">
        <f t="shared" si="70"/>
        <v>0</v>
      </c>
      <c r="E119" s="16">
        <f t="shared" si="70"/>
        <v>0</v>
      </c>
      <c r="F119" s="16">
        <f t="shared" si="70"/>
        <v>0</v>
      </c>
      <c r="G119" s="16">
        <f t="shared" si="70"/>
        <v>0</v>
      </c>
      <c r="H119" s="16">
        <f t="shared" si="70"/>
        <v>0</v>
      </c>
      <c r="I119" s="16">
        <f t="shared" si="70"/>
        <v>5.4666666666666659</v>
      </c>
      <c r="J119" s="16">
        <f t="shared" si="70"/>
        <v>4.1481481481481479</v>
      </c>
      <c r="K119" s="16">
        <f t="shared" si="70"/>
        <v>4.659259259259259</v>
      </c>
      <c r="L119" s="16">
        <f t="shared" si="70"/>
        <v>3.0888888888888886</v>
      </c>
      <c r="M119" s="16">
        <f t="shared" si="70"/>
        <v>3.9407407407407407</v>
      </c>
      <c r="N119" s="16">
        <f t="shared" si="70"/>
        <v>0</v>
      </c>
    </row>
    <row r="120" spans="1:14">
      <c r="A120" s="13" t="s">
        <v>40</v>
      </c>
      <c r="B120" s="12">
        <f t="shared" ref="B120:N120" si="71">B46/2.7</f>
        <v>7.7370370370370365</v>
      </c>
      <c r="C120" s="12">
        <f t="shared" si="71"/>
        <v>15.955555555555554</v>
      </c>
      <c r="D120" s="12">
        <f t="shared" si="71"/>
        <v>20.407407407407408</v>
      </c>
      <c r="E120" s="12">
        <f t="shared" si="71"/>
        <v>19.025925925925925</v>
      </c>
      <c r="F120" s="12">
        <f t="shared" si="71"/>
        <v>56.985185185185188</v>
      </c>
      <c r="G120" s="12">
        <f t="shared" si="71"/>
        <v>22.470370370370368</v>
      </c>
      <c r="H120" s="12">
        <f t="shared" si="71"/>
        <v>30.977777777777774</v>
      </c>
      <c r="I120" s="12">
        <f t="shared" si="71"/>
        <v>32.288888888888891</v>
      </c>
      <c r="J120" s="12">
        <f t="shared" si="71"/>
        <v>39.5</v>
      </c>
      <c r="K120" s="12">
        <f t="shared" si="71"/>
        <v>36.444444444444443</v>
      </c>
      <c r="L120" s="12">
        <f t="shared" si="71"/>
        <v>49.014814814814812</v>
      </c>
      <c r="M120" s="12">
        <f t="shared" si="71"/>
        <v>35.562962962962956</v>
      </c>
      <c r="N120" s="12">
        <f t="shared" si="71"/>
        <v>28.774074074074072</v>
      </c>
    </row>
    <row r="121" spans="1:14">
      <c r="A121" s="24" t="s">
        <v>41</v>
      </c>
      <c r="B121" s="16">
        <f t="shared" ref="B121:N121" si="72">B47/2.7</f>
        <v>7.7370370370370365</v>
      </c>
      <c r="C121" s="16">
        <f t="shared" si="72"/>
        <v>15.955555555555554</v>
      </c>
      <c r="D121" s="16">
        <f t="shared" si="72"/>
        <v>20.407407407407408</v>
      </c>
      <c r="E121" s="16">
        <f t="shared" si="72"/>
        <v>19.025925925925925</v>
      </c>
      <c r="F121" s="16">
        <f t="shared" si="72"/>
        <v>45.874074074074073</v>
      </c>
      <c r="G121" s="16">
        <f t="shared" si="72"/>
        <v>22.470370370370368</v>
      </c>
      <c r="H121" s="16">
        <f t="shared" si="72"/>
        <v>30.977777777777774</v>
      </c>
      <c r="I121" s="16">
        <f t="shared" si="72"/>
        <v>32.288888888888891</v>
      </c>
      <c r="J121" s="16">
        <f t="shared" si="72"/>
        <v>39.5</v>
      </c>
      <c r="K121" s="16">
        <f t="shared" si="72"/>
        <v>36.444444444444443</v>
      </c>
      <c r="L121" s="16">
        <f t="shared" si="72"/>
        <v>49.014814814814812</v>
      </c>
      <c r="M121" s="16">
        <f t="shared" si="72"/>
        <v>35.562962962962956</v>
      </c>
      <c r="N121" s="16">
        <f t="shared" si="72"/>
        <v>13.270370370370369</v>
      </c>
    </row>
    <row r="122" spans="1:14">
      <c r="A122" s="3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3" spans="1:14">
      <c r="A123" s="26" t="s">
        <v>42</v>
      </c>
      <c r="B123" s="25">
        <f t="shared" ref="B123:N123" si="73">B85-B111</f>
        <v>-9.196296296296282</v>
      </c>
      <c r="C123" s="25">
        <f t="shared" si="73"/>
        <v>-38.085185185185196</v>
      </c>
      <c r="D123" s="25">
        <f t="shared" si="73"/>
        <v>-19.96666666666664</v>
      </c>
      <c r="E123" s="25">
        <f t="shared" si="73"/>
        <v>16.377777777777794</v>
      </c>
      <c r="F123" s="25">
        <f t="shared" si="73"/>
        <v>-12.97777777777776</v>
      </c>
      <c r="G123" s="25">
        <f t="shared" si="73"/>
        <v>-18.140740740740739</v>
      </c>
      <c r="H123" s="25">
        <f t="shared" si="73"/>
        <v>-36.611111111111143</v>
      </c>
      <c r="I123" s="25">
        <f t="shared" si="73"/>
        <v>-32.407407407407391</v>
      </c>
      <c r="J123" s="25">
        <f t="shared" si="73"/>
        <v>-49.48888888888888</v>
      </c>
      <c r="K123" s="25">
        <f t="shared" si="73"/>
        <v>-43.007407407407413</v>
      </c>
      <c r="L123" s="25">
        <f t="shared" si="73"/>
        <v>-16.633333333333326</v>
      </c>
      <c r="M123" s="25">
        <f t="shared" si="73"/>
        <v>-1.1481481481482092</v>
      </c>
      <c r="N123" s="25">
        <f t="shared" si="73"/>
        <v>55.581481481481433</v>
      </c>
    </row>
    <row r="124" spans="1:14">
      <c r="A124" s="26" t="s">
        <v>43</v>
      </c>
      <c r="B124" s="25">
        <f t="shared" ref="B124:N124" si="74">B50/2.7</f>
        <v>13.514814814814814</v>
      </c>
      <c r="C124" s="25">
        <f t="shared" si="74"/>
        <v>-29.014814814814812</v>
      </c>
      <c r="D124" s="25">
        <f t="shared" si="74"/>
        <v>-1.8370370370370368</v>
      </c>
      <c r="E124" s="25">
        <f t="shared" si="74"/>
        <v>61.959259259259255</v>
      </c>
      <c r="F124" s="25">
        <f t="shared" si="74"/>
        <v>32.925925925925924</v>
      </c>
      <c r="G124" s="25">
        <f t="shared" si="74"/>
        <v>1.6444444444444444</v>
      </c>
      <c r="H124" s="25">
        <f t="shared" si="74"/>
        <v>-11.703703703703704</v>
      </c>
      <c r="I124" s="25">
        <f t="shared" si="74"/>
        <v>-20.755555555555553</v>
      </c>
      <c r="J124" s="25">
        <f t="shared" si="74"/>
        <v>-40.918518518518518</v>
      </c>
      <c r="K124" s="25">
        <f t="shared" si="74"/>
        <v>-31.511111111111109</v>
      </c>
      <c r="L124" s="25">
        <f t="shared" si="74"/>
        <v>-18.062962962962963</v>
      </c>
      <c r="M124" s="25">
        <f t="shared" si="74"/>
        <v>13.511111111111109</v>
      </c>
      <c r="N124" s="25">
        <f t="shared" si="74"/>
        <v>98.274074074074065</v>
      </c>
    </row>
    <row r="125" spans="1:14" ht="18" customHeight="1">
      <c r="A125" s="26" t="s">
        <v>44</v>
      </c>
      <c r="B125" s="12">
        <f t="shared" ref="B125:N125" si="75">B127+B114</f>
        <v>13.522222222222211</v>
      </c>
      <c r="C125" s="12">
        <f t="shared" si="75"/>
        <v>-29.014814814814837</v>
      </c>
      <c r="D125" s="12">
        <f t="shared" si="75"/>
        <v>-6.9444444444443931</v>
      </c>
      <c r="E125" s="12">
        <f t="shared" si="75"/>
        <v>54.129629629629648</v>
      </c>
      <c r="F125" s="12">
        <f t="shared" si="75"/>
        <v>32.922222222222224</v>
      </c>
      <c r="G125" s="12">
        <f t="shared" si="75"/>
        <v>0.8629629629629747</v>
      </c>
      <c r="H125" s="12">
        <f t="shared" si="75"/>
        <v>-17.514814814814812</v>
      </c>
      <c r="I125" s="12">
        <f t="shared" si="75"/>
        <v>-20.755555555555532</v>
      </c>
      <c r="J125" s="12">
        <f t="shared" si="75"/>
        <v>-52.029629629629646</v>
      </c>
      <c r="K125" s="12">
        <f t="shared" si="75"/>
        <v>-42.211111111111101</v>
      </c>
      <c r="L125" s="12">
        <f t="shared" si="75"/>
        <v>-18.066666666666684</v>
      </c>
      <c r="M125" s="12">
        <f t="shared" si="75"/>
        <v>13.507407407407335</v>
      </c>
      <c r="N125" s="12">
        <f t="shared" si="75"/>
        <v>82.770370370370301</v>
      </c>
    </row>
    <row r="126" spans="1:14" ht="18" customHeight="1">
      <c r="A126" s="26" t="s">
        <v>45</v>
      </c>
      <c r="B126" s="27">
        <f t="shared" ref="B126:N126" si="76">B128+B114</f>
        <v>13.522222222222211</v>
      </c>
      <c r="C126" s="27">
        <f t="shared" si="76"/>
        <v>-29.014814814814837</v>
      </c>
      <c r="D126" s="27">
        <f t="shared" si="76"/>
        <v>-1.8370370370369855</v>
      </c>
      <c r="E126" s="27">
        <f t="shared" si="76"/>
        <v>61.955555555555549</v>
      </c>
      <c r="F126" s="27">
        <f t="shared" si="76"/>
        <v>32.922222222222224</v>
      </c>
      <c r="G126" s="27">
        <f t="shared" si="76"/>
        <v>1.6370370370370395</v>
      </c>
      <c r="H126" s="27">
        <f t="shared" si="76"/>
        <v>-11.699999999999974</v>
      </c>
      <c r="I126" s="27">
        <f t="shared" si="76"/>
        <v>-20.755555555555532</v>
      </c>
      <c r="J126" s="27">
        <f t="shared" si="76"/>
        <v>-40.91851851851856</v>
      </c>
      <c r="K126" s="27">
        <f t="shared" si="76"/>
        <v>-31.514814814814819</v>
      </c>
      <c r="L126" s="27">
        <f t="shared" si="76"/>
        <v>-18.066666666666684</v>
      </c>
      <c r="M126" s="27">
        <f t="shared" si="76"/>
        <v>13.507407407407335</v>
      </c>
      <c r="N126" s="27">
        <f t="shared" si="76"/>
        <v>82.770370370370301</v>
      </c>
    </row>
    <row r="127" spans="1:14" ht="18" customHeight="1">
      <c r="A127" s="26" t="s">
        <v>46</v>
      </c>
      <c r="B127" s="12">
        <f t="shared" ref="B127:N127" si="77">(B85+B106)-B110</f>
        <v>-16.114814814814821</v>
      </c>
      <c r="C127" s="12">
        <f t="shared" si="77"/>
        <v>-53.559259259259278</v>
      </c>
      <c r="D127" s="12">
        <f t="shared" si="77"/>
        <v>-39.862962962962911</v>
      </c>
      <c r="E127" s="12">
        <f t="shared" si="77"/>
        <v>21.744444444444468</v>
      </c>
      <c r="F127" s="12">
        <f t="shared" si="77"/>
        <v>-5.4925925925925867</v>
      </c>
      <c r="G127" s="12">
        <f t="shared" si="77"/>
        <v>-36.625925925925912</v>
      </c>
      <c r="H127" s="12">
        <f t="shared" si="77"/>
        <v>-57.133333333333326</v>
      </c>
      <c r="I127" s="12">
        <f t="shared" si="77"/>
        <v>-63.53703703703701</v>
      </c>
      <c r="J127" s="12">
        <f t="shared" si="77"/>
        <v>-87.014814814814827</v>
      </c>
      <c r="K127" s="12">
        <f t="shared" si="77"/>
        <v>-78.703703703703695</v>
      </c>
      <c r="L127" s="12">
        <f t="shared" si="77"/>
        <v>-63.307407407407425</v>
      </c>
      <c r="M127" s="12">
        <f t="shared" si="77"/>
        <v>-34.870370370370438</v>
      </c>
      <c r="N127" s="12">
        <f t="shared" si="77"/>
        <v>31.562962962962899</v>
      </c>
    </row>
    <row r="128" spans="1:14">
      <c r="A128" s="26" t="s">
        <v>47</v>
      </c>
      <c r="B128" s="12">
        <f t="shared" ref="B128:N128" si="78">B84-B110</f>
        <v>-16.114814814814821</v>
      </c>
      <c r="C128" s="12">
        <f t="shared" si="78"/>
        <v>-53.559259259259278</v>
      </c>
      <c r="D128" s="12">
        <f t="shared" si="78"/>
        <v>-34.755555555555503</v>
      </c>
      <c r="E128" s="12">
        <f t="shared" si="78"/>
        <v>29.57037037037037</v>
      </c>
      <c r="F128" s="12">
        <f t="shared" si="78"/>
        <v>-5.4925925925925867</v>
      </c>
      <c r="G128" s="12">
        <f t="shared" si="78"/>
        <v>-35.851851851851848</v>
      </c>
      <c r="H128" s="12">
        <f t="shared" si="78"/>
        <v>-51.318518518518488</v>
      </c>
      <c r="I128" s="12">
        <f t="shared" si="78"/>
        <v>-63.53703703703701</v>
      </c>
      <c r="J128" s="12">
        <f t="shared" si="78"/>
        <v>-75.903703703703741</v>
      </c>
      <c r="K128" s="12">
        <f t="shared" si="78"/>
        <v>-68.007407407407413</v>
      </c>
      <c r="L128" s="12">
        <f t="shared" si="78"/>
        <v>-63.307407407407425</v>
      </c>
      <c r="M128" s="12">
        <f t="shared" si="78"/>
        <v>-34.870370370370438</v>
      </c>
      <c r="N128" s="12">
        <f t="shared" si="78"/>
        <v>31.562962962962899</v>
      </c>
    </row>
    <row r="129" spans="1:14">
      <c r="A129" s="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>
      <c r="A130" s="26" t="s">
        <v>48</v>
      </c>
      <c r="B130" s="12">
        <f t="shared" ref="B130:N130" si="79">B56/2.7</f>
        <v>16.12222222222222</v>
      </c>
      <c r="C130" s="12">
        <f t="shared" si="79"/>
        <v>53.562962962962963</v>
      </c>
      <c r="D130" s="12">
        <f t="shared" si="79"/>
        <v>34.751851851851846</v>
      </c>
      <c r="E130" s="12">
        <f t="shared" si="79"/>
        <v>-29.574074074074069</v>
      </c>
      <c r="F130" s="12">
        <f t="shared" si="79"/>
        <v>5.4888888888888889</v>
      </c>
      <c r="G130" s="12">
        <f t="shared" si="79"/>
        <v>35.844444444444441</v>
      </c>
      <c r="H130" s="12">
        <f t="shared" si="79"/>
        <v>51.322222222222216</v>
      </c>
      <c r="I130" s="12">
        <f t="shared" si="79"/>
        <v>63.537037037037038</v>
      </c>
      <c r="J130" s="12">
        <f t="shared" si="79"/>
        <v>75.903703703703698</v>
      </c>
      <c r="K130" s="12">
        <f t="shared" si="79"/>
        <v>68.003703703703707</v>
      </c>
      <c r="L130" s="12">
        <f t="shared" si="79"/>
        <v>63.303703703703697</v>
      </c>
      <c r="M130" s="12">
        <f t="shared" si="79"/>
        <v>34.870370370370367</v>
      </c>
      <c r="N130" s="12">
        <f t="shared" si="79"/>
        <v>-47.066666666666663</v>
      </c>
    </row>
    <row r="131" spans="1:14">
      <c r="A131" s="28" t="s">
        <v>49</v>
      </c>
      <c r="B131" s="16">
        <f t="shared" ref="B131:N131" si="80">B57/2.7</f>
        <v>3.6074074074074072</v>
      </c>
      <c r="C131" s="16">
        <f t="shared" si="80"/>
        <v>-3.8555555555555552</v>
      </c>
      <c r="D131" s="16">
        <f t="shared" si="80"/>
        <v>-3.2925925925925927</v>
      </c>
      <c r="E131" s="16">
        <f t="shared" si="80"/>
        <v>-34.185185185185183</v>
      </c>
      <c r="F131" s="16">
        <f t="shared" si="80"/>
        <v>-1.0592592592592591</v>
      </c>
      <c r="G131" s="16">
        <f t="shared" si="80"/>
        <v>7.9740740740740739</v>
      </c>
      <c r="H131" s="16">
        <f t="shared" si="80"/>
        <v>-1.8185185185185184</v>
      </c>
      <c r="I131" s="16">
        <f t="shared" si="80"/>
        <v>-7.322222222222222</v>
      </c>
      <c r="J131" s="16">
        <f t="shared" si="80"/>
        <v>42.485185185185181</v>
      </c>
      <c r="K131" s="16">
        <f t="shared" si="80"/>
        <v>-132.68148148148148</v>
      </c>
      <c r="L131" s="16">
        <f t="shared" si="80"/>
        <v>-56.599999999999994</v>
      </c>
      <c r="M131" s="16">
        <f t="shared" si="80"/>
        <v>19.337037037037039</v>
      </c>
      <c r="N131" s="16">
        <f t="shared" si="80"/>
        <v>-90.811111111111103</v>
      </c>
    </row>
    <row r="132" spans="1:14">
      <c r="A132" s="28" t="s">
        <v>50</v>
      </c>
      <c r="B132" s="16">
        <f t="shared" ref="B132:N132" si="81">B58/2.7</f>
        <v>0</v>
      </c>
      <c r="C132" s="16">
        <f t="shared" si="81"/>
        <v>0</v>
      </c>
      <c r="D132" s="16">
        <f t="shared" si="81"/>
        <v>0</v>
      </c>
      <c r="E132" s="16">
        <f t="shared" si="81"/>
        <v>0</v>
      </c>
      <c r="F132" s="16">
        <f t="shared" si="81"/>
        <v>0</v>
      </c>
      <c r="G132" s="16">
        <f t="shared" si="81"/>
        <v>0</v>
      </c>
      <c r="H132" s="16">
        <f t="shared" si="81"/>
        <v>0</v>
      </c>
      <c r="I132" s="16">
        <f t="shared" si="81"/>
        <v>0</v>
      </c>
      <c r="J132" s="16">
        <f t="shared" si="81"/>
        <v>0</v>
      </c>
      <c r="K132" s="16">
        <f t="shared" si="81"/>
        <v>0</v>
      </c>
      <c r="L132" s="16">
        <f t="shared" si="81"/>
        <v>0</v>
      </c>
      <c r="M132" s="16">
        <f t="shared" si="81"/>
        <v>0</v>
      </c>
      <c r="N132" s="16">
        <f t="shared" si="81"/>
        <v>0</v>
      </c>
    </row>
    <row r="133" spans="1:14">
      <c r="A133" s="28" t="s">
        <v>51</v>
      </c>
      <c r="B133" s="16">
        <f t="shared" ref="B133:N133" si="82">B59/2.7</f>
        <v>3.6074074074074072</v>
      </c>
      <c r="C133" s="16">
        <f t="shared" si="82"/>
        <v>-3.8555555555555552</v>
      </c>
      <c r="D133" s="16">
        <f t="shared" si="82"/>
        <v>-3.2925925925925927</v>
      </c>
      <c r="E133" s="16">
        <f t="shared" si="82"/>
        <v>-34.185185185185183</v>
      </c>
      <c r="F133" s="16">
        <f t="shared" si="82"/>
        <v>-1.0592592592592591</v>
      </c>
      <c r="G133" s="16">
        <f t="shared" si="82"/>
        <v>7.9740740740740739</v>
      </c>
      <c r="H133" s="16">
        <f t="shared" si="82"/>
        <v>-1.8185185185185184</v>
      </c>
      <c r="I133" s="16">
        <f t="shared" si="82"/>
        <v>-7.322222222222222</v>
      </c>
      <c r="J133" s="16">
        <f t="shared" si="82"/>
        <v>6.0666666666666655</v>
      </c>
      <c r="K133" s="16">
        <f t="shared" si="82"/>
        <v>34.229629629629628</v>
      </c>
      <c r="L133" s="16">
        <f t="shared" si="82"/>
        <v>4.2037037037037033</v>
      </c>
      <c r="M133" s="16">
        <f t="shared" si="82"/>
        <v>-5.1111111111111107</v>
      </c>
      <c r="N133" s="16">
        <f t="shared" si="82"/>
        <v>-19.374074074074073</v>
      </c>
    </row>
    <row r="134" spans="1:14">
      <c r="A134" s="28" t="s">
        <v>52</v>
      </c>
      <c r="B134" s="16">
        <f t="shared" ref="B134:N134" si="83">B60/2.7</f>
        <v>0</v>
      </c>
      <c r="C134" s="16">
        <f t="shared" si="83"/>
        <v>0</v>
      </c>
      <c r="D134" s="16">
        <f t="shared" si="83"/>
        <v>0</v>
      </c>
      <c r="E134" s="16">
        <f t="shared" si="83"/>
        <v>0</v>
      </c>
      <c r="F134" s="16">
        <f t="shared" si="83"/>
        <v>0</v>
      </c>
      <c r="G134" s="16">
        <f t="shared" si="83"/>
        <v>0</v>
      </c>
      <c r="H134" s="16">
        <f t="shared" si="83"/>
        <v>0</v>
      </c>
      <c r="I134" s="16">
        <f t="shared" si="83"/>
        <v>0</v>
      </c>
      <c r="J134" s="16">
        <f t="shared" si="83"/>
        <v>36.418518518518518</v>
      </c>
      <c r="K134" s="16">
        <f t="shared" si="83"/>
        <v>-166.9111111111111</v>
      </c>
      <c r="L134" s="16">
        <f t="shared" si="83"/>
        <v>-60.803703703703697</v>
      </c>
      <c r="M134" s="16">
        <f t="shared" si="83"/>
        <v>24.44814814814815</v>
      </c>
      <c r="N134" s="16">
        <f t="shared" si="83"/>
        <v>-71.43703703703703</v>
      </c>
    </row>
    <row r="135" spans="1:14">
      <c r="A135" s="28" t="s">
        <v>53</v>
      </c>
      <c r="B135" s="16">
        <f t="shared" ref="B135:N135" si="84">B61/2.7</f>
        <v>9.818518518518518</v>
      </c>
      <c r="C135" s="16">
        <f t="shared" si="84"/>
        <v>30.68518518518518</v>
      </c>
      <c r="D135" s="16">
        <f t="shared" si="84"/>
        <v>-29.848148148148148</v>
      </c>
      <c r="E135" s="16">
        <f t="shared" si="84"/>
        <v>23.674074074074074</v>
      </c>
      <c r="F135" s="16">
        <f t="shared" si="84"/>
        <v>-16.507407407407406</v>
      </c>
      <c r="G135" s="16">
        <f t="shared" si="84"/>
        <v>-5.3407407407407401</v>
      </c>
      <c r="H135" s="16">
        <f t="shared" si="84"/>
        <v>18.466666666666665</v>
      </c>
      <c r="I135" s="16">
        <f t="shared" si="84"/>
        <v>3.5518518518518514</v>
      </c>
      <c r="J135" s="16">
        <f t="shared" si="84"/>
        <v>-22.470370370370368</v>
      </c>
      <c r="K135" s="16">
        <f t="shared" si="84"/>
        <v>196.97777777777779</v>
      </c>
      <c r="L135" s="16">
        <f t="shared" si="84"/>
        <v>85.740740740740733</v>
      </c>
      <c r="M135" s="16">
        <f t="shared" si="84"/>
        <v>-24.93333333333333</v>
      </c>
      <c r="N135" s="16">
        <f t="shared" si="84"/>
        <v>-16.270370370370369</v>
      </c>
    </row>
    <row r="136" spans="1:14">
      <c r="A136" s="28" t="s">
        <v>54</v>
      </c>
      <c r="B136" s="16">
        <f t="shared" ref="B136:N136" si="85">B62/2.7</f>
        <v>9.818518518518518</v>
      </c>
      <c r="C136" s="16">
        <f t="shared" si="85"/>
        <v>30.68518518518518</v>
      </c>
      <c r="D136" s="16">
        <f t="shared" si="85"/>
        <v>-29.848148148148148</v>
      </c>
      <c r="E136" s="16">
        <f t="shared" si="85"/>
        <v>23.674074074074074</v>
      </c>
      <c r="F136" s="16">
        <f t="shared" si="85"/>
        <v>-16.507407407407406</v>
      </c>
      <c r="G136" s="16">
        <f t="shared" si="85"/>
        <v>-5.3407407407407401</v>
      </c>
      <c r="H136" s="16">
        <f t="shared" si="85"/>
        <v>18.466666666666665</v>
      </c>
      <c r="I136" s="16">
        <f t="shared" si="85"/>
        <v>3.5518518518518514</v>
      </c>
      <c r="J136" s="16">
        <f t="shared" si="85"/>
        <v>-22.470370370370368</v>
      </c>
      <c r="K136" s="16">
        <f t="shared" si="85"/>
        <v>196.97777777777779</v>
      </c>
      <c r="L136" s="16">
        <f t="shared" si="85"/>
        <v>85.740740740740733</v>
      </c>
      <c r="M136" s="16">
        <f t="shared" si="85"/>
        <v>-24.93333333333333</v>
      </c>
      <c r="N136" s="16">
        <f t="shared" si="85"/>
        <v>-16.270370370370369</v>
      </c>
    </row>
    <row r="137" spans="1:14">
      <c r="A137" s="28" t="s">
        <v>55</v>
      </c>
      <c r="B137" s="16">
        <f t="shared" ref="B137:N137" si="86">B63/2.7</f>
        <v>26.844444444444445</v>
      </c>
      <c r="C137" s="16">
        <f t="shared" si="86"/>
        <v>51.43703703703703</v>
      </c>
      <c r="D137" s="16">
        <f t="shared" si="86"/>
        <v>6.2777777777777768</v>
      </c>
      <c r="E137" s="16">
        <f t="shared" si="86"/>
        <v>53.944444444444443</v>
      </c>
      <c r="F137" s="16">
        <f t="shared" si="86"/>
        <v>34.288888888888884</v>
      </c>
      <c r="G137" s="16">
        <f t="shared" si="86"/>
        <v>74.396296296296299</v>
      </c>
      <c r="H137" s="16">
        <f t="shared" si="86"/>
        <v>87.985185185185173</v>
      </c>
      <c r="I137" s="16">
        <f t="shared" si="86"/>
        <v>91.93703703703703</v>
      </c>
      <c r="J137" s="16">
        <f t="shared" si="86"/>
        <v>103.09629629629629</v>
      </c>
      <c r="K137" s="16">
        <f t="shared" si="86"/>
        <v>315.84074074074073</v>
      </c>
      <c r="L137" s="16">
        <f t="shared" si="86"/>
        <v>189.86666666666665</v>
      </c>
      <c r="M137" s="16">
        <f t="shared" si="86"/>
        <v>104.46296296296296</v>
      </c>
      <c r="N137" s="16">
        <f t="shared" si="86"/>
        <v>82.822222222222223</v>
      </c>
    </row>
    <row r="138" spans="1:14">
      <c r="A138" s="28" t="s">
        <v>56</v>
      </c>
      <c r="B138" s="16">
        <f t="shared" ref="B138:N138" si="87">B64/2.7</f>
        <v>17.025925925925925</v>
      </c>
      <c r="C138" s="16">
        <f t="shared" si="87"/>
        <v>20.75185185185185</v>
      </c>
      <c r="D138" s="16">
        <f t="shared" si="87"/>
        <v>36.125925925925927</v>
      </c>
      <c r="E138" s="16">
        <f t="shared" si="87"/>
        <v>30.270370370370369</v>
      </c>
      <c r="F138" s="16">
        <f t="shared" si="87"/>
        <v>50.796296296296298</v>
      </c>
      <c r="G138" s="16">
        <f t="shared" si="87"/>
        <v>79.737037037037027</v>
      </c>
      <c r="H138" s="16">
        <f t="shared" si="87"/>
        <v>69.518518518518505</v>
      </c>
      <c r="I138" s="16">
        <f t="shared" si="87"/>
        <v>88.385185185185179</v>
      </c>
      <c r="J138" s="16">
        <f t="shared" si="87"/>
        <v>125.56666666666665</v>
      </c>
      <c r="K138" s="16">
        <f t="shared" si="87"/>
        <v>118.86296296296295</v>
      </c>
      <c r="L138" s="16">
        <f t="shared" si="87"/>
        <v>104.12592592592591</v>
      </c>
      <c r="M138" s="16">
        <f t="shared" si="87"/>
        <v>129.3962962962963</v>
      </c>
      <c r="N138" s="16">
        <f t="shared" si="87"/>
        <v>99.092592592592595</v>
      </c>
    </row>
    <row r="139" spans="1:14">
      <c r="A139" s="28" t="s">
        <v>57</v>
      </c>
      <c r="B139" s="16">
        <f t="shared" ref="B139:N139" si="88">B65/2.7</f>
        <v>0</v>
      </c>
      <c r="C139" s="16">
        <f t="shared" si="88"/>
        <v>0</v>
      </c>
      <c r="D139" s="16">
        <f t="shared" si="88"/>
        <v>0</v>
      </c>
      <c r="E139" s="16">
        <f t="shared" si="88"/>
        <v>0</v>
      </c>
      <c r="F139" s="16">
        <f t="shared" si="88"/>
        <v>0</v>
      </c>
      <c r="G139" s="16">
        <f t="shared" si="88"/>
        <v>0</v>
      </c>
      <c r="H139" s="16">
        <f t="shared" si="88"/>
        <v>0</v>
      </c>
      <c r="I139" s="16">
        <f t="shared" si="88"/>
        <v>0</v>
      </c>
      <c r="J139" s="16">
        <f t="shared" si="88"/>
        <v>0</v>
      </c>
      <c r="K139" s="16">
        <f t="shared" si="88"/>
        <v>0</v>
      </c>
      <c r="L139" s="16">
        <f t="shared" si="88"/>
        <v>0</v>
      </c>
      <c r="M139" s="16">
        <f t="shared" si="88"/>
        <v>0</v>
      </c>
      <c r="N139" s="16">
        <f t="shared" si="88"/>
        <v>0</v>
      </c>
    </row>
    <row r="140" spans="1:14">
      <c r="A140" s="28" t="s">
        <v>58</v>
      </c>
      <c r="B140" s="16">
        <f t="shared" ref="B140:N140" si="89">B66/2.7</f>
        <v>-40.092592592592588</v>
      </c>
      <c r="C140" s="16">
        <f t="shared" si="89"/>
        <v>-7.1629629629629621</v>
      </c>
      <c r="D140" s="16">
        <f t="shared" si="89"/>
        <v>16.022222222222222</v>
      </c>
      <c r="E140" s="16">
        <f t="shared" si="89"/>
        <v>11.940740740740742</v>
      </c>
      <c r="F140" s="16">
        <f t="shared" si="89"/>
        <v>-9.318518518518518</v>
      </c>
      <c r="G140" s="16">
        <f t="shared" si="89"/>
        <v>26.507407407407403</v>
      </c>
      <c r="H140" s="16">
        <f t="shared" si="89"/>
        <v>17.87037037037037</v>
      </c>
      <c r="I140" s="16">
        <f t="shared" si="89"/>
        <v>12.285185185185185</v>
      </c>
      <c r="J140" s="16">
        <f t="shared" si="89"/>
        <v>32.540740740740738</v>
      </c>
      <c r="K140" s="16">
        <f t="shared" si="89"/>
        <v>10.944444444444445</v>
      </c>
      <c r="L140" s="16">
        <f t="shared" si="89"/>
        <v>28.81111111111111</v>
      </c>
      <c r="M140" s="16">
        <f t="shared" si="89"/>
        <v>58.62222222222222</v>
      </c>
      <c r="N140" s="16">
        <f t="shared" si="89"/>
        <v>56.599999999999994</v>
      </c>
    </row>
    <row r="141" spans="1:14">
      <c r="A141" s="28" t="s">
        <v>35</v>
      </c>
      <c r="B141" s="16">
        <f t="shared" ref="B141:N141" si="90">B67/2.7</f>
        <v>-5.7222222222222214</v>
      </c>
      <c r="C141" s="16">
        <f t="shared" si="90"/>
        <v>-10.174074074074072</v>
      </c>
      <c r="D141" s="16">
        <f t="shared" si="90"/>
        <v>1.7259259259259259</v>
      </c>
      <c r="E141" s="16">
        <f t="shared" si="90"/>
        <v>3.2740740740740737</v>
      </c>
      <c r="F141" s="16">
        <f t="shared" si="90"/>
        <v>5.2888888888888879</v>
      </c>
      <c r="G141" s="16">
        <f t="shared" si="90"/>
        <v>10.762962962962963</v>
      </c>
      <c r="H141" s="16">
        <f t="shared" si="90"/>
        <v>-3.5259259259259257</v>
      </c>
      <c r="I141" s="16">
        <f t="shared" si="90"/>
        <v>-15.351851851851851</v>
      </c>
      <c r="J141" s="16">
        <f t="shared" si="90"/>
        <v>5.1444444444444439</v>
      </c>
      <c r="K141" s="16">
        <f t="shared" si="90"/>
        <v>-9.6407407407407408</v>
      </c>
      <c r="L141" s="16">
        <f t="shared" si="90"/>
        <v>2.2407407407407405</v>
      </c>
      <c r="M141" s="16">
        <f t="shared" si="90"/>
        <v>14.081481481481482</v>
      </c>
      <c r="N141" s="16">
        <f t="shared" si="90"/>
        <v>38.818518518518516</v>
      </c>
    </row>
    <row r="142" spans="1:14">
      <c r="A142" s="28" t="s">
        <v>36</v>
      </c>
      <c r="B142" s="16">
        <f t="shared" ref="B142:N142" si="91">B68/2.7</f>
        <v>-34.370370370370367</v>
      </c>
      <c r="C142" s="16">
        <f t="shared" si="91"/>
        <v>3.0111111111111111</v>
      </c>
      <c r="D142" s="16">
        <f t="shared" si="91"/>
        <v>14.296296296296296</v>
      </c>
      <c r="E142" s="16">
        <f t="shared" si="91"/>
        <v>8.6666666666666661</v>
      </c>
      <c r="F142" s="16">
        <f t="shared" si="91"/>
        <v>-14.607407407407406</v>
      </c>
      <c r="G142" s="16">
        <f t="shared" si="91"/>
        <v>15.748148148148148</v>
      </c>
      <c r="H142" s="16">
        <f t="shared" si="91"/>
        <v>21.396296296296295</v>
      </c>
      <c r="I142" s="16">
        <f t="shared" si="91"/>
        <v>27.637037037037036</v>
      </c>
      <c r="J142" s="16">
        <f t="shared" si="91"/>
        <v>27.396296296296295</v>
      </c>
      <c r="K142" s="16">
        <f t="shared" si="91"/>
        <v>20.588888888888889</v>
      </c>
      <c r="L142" s="16">
        <f t="shared" si="91"/>
        <v>26.570370370370366</v>
      </c>
      <c r="M142" s="16">
        <f t="shared" si="91"/>
        <v>44.540740740740738</v>
      </c>
      <c r="N142" s="16">
        <f t="shared" si="91"/>
        <v>17.781481481481478</v>
      </c>
    </row>
    <row r="143" spans="1:14" ht="13.5" thickBot="1">
      <c r="A143" s="29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</row>
  </sheetData>
  <printOptions horizontalCentered="1" verticalCentered="1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AGECCBFORMAT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2025-08-12T17:38:59Z</dcterms:created>
  <dcterms:modified xsi:type="dcterms:W3CDTF">2025-08-12T20:50:15Z</dcterms:modified>
</cp:coreProperties>
</file>