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Government Operations\Values\"/>
    </mc:Choice>
  </mc:AlternateContent>
  <bookViews>
    <workbookView xWindow="0" yWindow="0" windowWidth="20490" windowHeight="7320"/>
  </bookViews>
  <sheets>
    <sheet name="BS" sheetId="1" r:id="rId1"/>
  </sheets>
  <definedNames>
    <definedName name="Z_31F9EB26_C686_4C02_BB83_68E41BACC888_.wvu.Cols" localSheetId="0" hidden="1">BS!#REF!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1" l="1"/>
  <c r="H75" i="1"/>
  <c r="K74" i="1"/>
  <c r="J74" i="1"/>
  <c r="G74" i="1"/>
  <c r="F74" i="1"/>
  <c r="I73" i="1"/>
  <c r="H73" i="1"/>
  <c r="K72" i="1"/>
  <c r="G72" i="1"/>
  <c r="E152" i="1"/>
  <c r="D152" i="1"/>
  <c r="D71" i="1" s="1"/>
  <c r="C152" i="1"/>
  <c r="C71" i="1" s="1"/>
  <c r="B152" i="1"/>
  <c r="B71" i="1" s="1"/>
  <c r="K70" i="1"/>
  <c r="J70" i="1"/>
  <c r="I70" i="1"/>
  <c r="H70" i="1"/>
  <c r="F70" i="1"/>
  <c r="K69" i="1"/>
  <c r="J69" i="1"/>
  <c r="I69" i="1"/>
  <c r="H69" i="1"/>
  <c r="G69" i="1"/>
  <c r="F69" i="1"/>
  <c r="H68" i="1"/>
  <c r="E148" i="1"/>
  <c r="E67" i="1" s="1"/>
  <c r="D148" i="1"/>
  <c r="C148" i="1"/>
  <c r="C147" i="1" s="1"/>
  <c r="B148" i="1"/>
  <c r="B147" i="1" s="1"/>
  <c r="K64" i="1"/>
  <c r="J64" i="1"/>
  <c r="G64" i="1"/>
  <c r="F64" i="1"/>
  <c r="J63" i="1"/>
  <c r="H63" i="1"/>
  <c r="F63" i="1"/>
  <c r="H62" i="1"/>
  <c r="E142" i="1"/>
  <c r="D142" i="1"/>
  <c r="D61" i="1" s="1"/>
  <c r="C142" i="1"/>
  <c r="C61" i="1" s="1"/>
  <c r="B142" i="1"/>
  <c r="B61" i="1" s="1"/>
  <c r="J53" i="1"/>
  <c r="H53" i="1"/>
  <c r="F53" i="1"/>
  <c r="K52" i="1"/>
  <c r="F52" i="1"/>
  <c r="E132" i="1"/>
  <c r="D132" i="1"/>
  <c r="C132" i="1"/>
  <c r="B132" i="1"/>
  <c r="K49" i="1"/>
  <c r="J49" i="1"/>
  <c r="I49" i="1"/>
  <c r="H49" i="1"/>
  <c r="G49" i="1"/>
  <c r="F49" i="1"/>
  <c r="K48" i="1"/>
  <c r="J48" i="1"/>
  <c r="I48" i="1"/>
  <c r="H48" i="1"/>
  <c r="G48" i="1"/>
  <c r="F48" i="1"/>
  <c r="K47" i="1"/>
  <c r="J47" i="1"/>
  <c r="I47" i="1"/>
  <c r="H47" i="1"/>
  <c r="G47" i="1"/>
  <c r="F47" i="1"/>
  <c r="E128" i="1"/>
  <c r="E120" i="1" s="1"/>
  <c r="D128" i="1"/>
  <c r="D47" i="1" s="1"/>
  <c r="C128" i="1"/>
  <c r="C47" i="1" s="1"/>
  <c r="B128" i="1"/>
  <c r="B120" i="1" s="1"/>
  <c r="K46" i="1"/>
  <c r="J46" i="1"/>
  <c r="I46" i="1"/>
  <c r="H46" i="1"/>
  <c r="G46" i="1"/>
  <c r="F46" i="1"/>
  <c r="J45" i="1"/>
  <c r="I45" i="1"/>
  <c r="H45" i="1"/>
  <c r="G45" i="1"/>
  <c r="F45" i="1"/>
  <c r="K44" i="1"/>
  <c r="J44" i="1"/>
  <c r="I44" i="1"/>
  <c r="H44" i="1"/>
  <c r="G44" i="1"/>
  <c r="F44" i="1"/>
  <c r="K43" i="1"/>
  <c r="J43" i="1"/>
  <c r="I43" i="1"/>
  <c r="H43" i="1"/>
  <c r="G43" i="1"/>
  <c r="F43" i="1"/>
  <c r="K42" i="1"/>
  <c r="J42" i="1"/>
  <c r="I42" i="1"/>
  <c r="H42" i="1"/>
  <c r="G42" i="1"/>
  <c r="F42" i="1"/>
  <c r="K41" i="1"/>
  <c r="J41" i="1"/>
  <c r="I41" i="1"/>
  <c r="H41" i="1"/>
  <c r="G41" i="1"/>
  <c r="F41" i="1"/>
  <c r="K40" i="1"/>
  <c r="J40" i="1"/>
  <c r="H40" i="1"/>
  <c r="G40" i="1"/>
  <c r="F40" i="1"/>
  <c r="K36" i="1"/>
  <c r="J36" i="1"/>
  <c r="I36" i="1"/>
  <c r="H36" i="1"/>
  <c r="G36" i="1"/>
  <c r="F36" i="1"/>
  <c r="K34" i="1"/>
  <c r="J34" i="1"/>
  <c r="I34" i="1"/>
  <c r="H34" i="1"/>
  <c r="G34" i="1"/>
  <c r="F34" i="1"/>
  <c r="K32" i="1"/>
  <c r="J32" i="1"/>
  <c r="I32" i="1"/>
  <c r="H32" i="1"/>
  <c r="G32" i="1"/>
  <c r="F32" i="1"/>
  <c r="K31" i="1"/>
  <c r="J31" i="1"/>
  <c r="I31" i="1"/>
  <c r="H31" i="1"/>
  <c r="G31" i="1"/>
  <c r="F31" i="1"/>
  <c r="K30" i="1"/>
  <c r="J30" i="1"/>
  <c r="I30" i="1"/>
  <c r="H30" i="1"/>
  <c r="G30" i="1"/>
  <c r="F30" i="1"/>
  <c r="K29" i="1"/>
  <c r="J29" i="1"/>
  <c r="I29" i="1"/>
  <c r="H29" i="1"/>
  <c r="G29" i="1"/>
  <c r="F29" i="1"/>
  <c r="K28" i="1"/>
  <c r="J28" i="1"/>
  <c r="I28" i="1"/>
  <c r="H28" i="1"/>
  <c r="G28" i="1"/>
  <c r="F28" i="1"/>
  <c r="K27" i="1"/>
  <c r="J27" i="1"/>
  <c r="H27" i="1"/>
  <c r="G27" i="1"/>
  <c r="F27" i="1"/>
  <c r="E107" i="1"/>
  <c r="E26" i="1" s="1"/>
  <c r="D107" i="1"/>
  <c r="D26" i="1" s="1"/>
  <c r="C107" i="1"/>
  <c r="B107" i="1"/>
  <c r="B26" i="1" s="1"/>
  <c r="K25" i="1"/>
  <c r="J25" i="1"/>
  <c r="I25" i="1"/>
  <c r="H25" i="1"/>
  <c r="G25" i="1"/>
  <c r="F25" i="1"/>
  <c r="K24" i="1"/>
  <c r="J24" i="1"/>
  <c r="I24" i="1"/>
  <c r="H24" i="1"/>
  <c r="G24" i="1"/>
  <c r="F24" i="1"/>
  <c r="K23" i="1"/>
  <c r="J23" i="1"/>
  <c r="I23" i="1"/>
  <c r="H23" i="1"/>
  <c r="G23" i="1"/>
  <c r="F23" i="1"/>
  <c r="K22" i="1"/>
  <c r="J22" i="1"/>
  <c r="I22" i="1"/>
  <c r="H22" i="1"/>
  <c r="G22" i="1"/>
  <c r="F22" i="1"/>
  <c r="I21" i="1"/>
  <c r="H21" i="1"/>
  <c r="E101" i="1"/>
  <c r="E20" i="1" s="1"/>
  <c r="D101" i="1"/>
  <c r="D20" i="1" s="1"/>
  <c r="C101" i="1"/>
  <c r="C20" i="1" s="1"/>
  <c r="B101" i="1"/>
  <c r="B20" i="1" s="1"/>
  <c r="K19" i="1"/>
  <c r="J19" i="1"/>
  <c r="I19" i="1"/>
  <c r="H19" i="1"/>
  <c r="G19" i="1"/>
  <c r="F19" i="1"/>
  <c r="J18" i="1"/>
  <c r="I18" i="1"/>
  <c r="H18" i="1"/>
  <c r="G18" i="1"/>
  <c r="F18" i="1"/>
  <c r="K17" i="1"/>
  <c r="J17" i="1"/>
  <c r="H17" i="1"/>
  <c r="G17" i="1"/>
  <c r="F17" i="1"/>
  <c r="H16" i="1"/>
  <c r="G16" i="1"/>
  <c r="F16" i="1"/>
  <c r="E96" i="1"/>
  <c r="E15" i="1" s="1"/>
  <c r="D96" i="1"/>
  <c r="D15" i="1" s="1"/>
  <c r="C96" i="1"/>
  <c r="B96" i="1"/>
  <c r="B95" i="1" s="1"/>
  <c r="K13" i="1"/>
  <c r="J13" i="1"/>
  <c r="I13" i="1"/>
  <c r="H13" i="1"/>
  <c r="G13" i="1"/>
  <c r="F13" i="1"/>
  <c r="K75" i="1"/>
  <c r="J75" i="1"/>
  <c r="G75" i="1"/>
  <c r="F75" i="1"/>
  <c r="E75" i="1"/>
  <c r="D75" i="1"/>
  <c r="C75" i="1"/>
  <c r="B75" i="1"/>
  <c r="I74" i="1"/>
  <c r="H74" i="1"/>
  <c r="E74" i="1"/>
  <c r="D74" i="1"/>
  <c r="C74" i="1"/>
  <c r="B74" i="1"/>
  <c r="K73" i="1"/>
  <c r="J73" i="1"/>
  <c r="G73" i="1"/>
  <c r="F73" i="1"/>
  <c r="E73" i="1"/>
  <c r="D73" i="1"/>
  <c r="C73" i="1"/>
  <c r="B73" i="1"/>
  <c r="I72" i="1"/>
  <c r="H72" i="1"/>
  <c r="E72" i="1"/>
  <c r="D72" i="1"/>
  <c r="C72" i="1"/>
  <c r="B72" i="1"/>
  <c r="E71" i="1"/>
  <c r="G70" i="1"/>
  <c r="E70" i="1"/>
  <c r="D70" i="1"/>
  <c r="C70" i="1"/>
  <c r="B70" i="1"/>
  <c r="E69" i="1"/>
  <c r="D69" i="1"/>
  <c r="C69" i="1"/>
  <c r="B69" i="1"/>
  <c r="I68" i="1"/>
  <c r="E68" i="1"/>
  <c r="D68" i="1"/>
  <c r="C68" i="1"/>
  <c r="B68" i="1"/>
  <c r="C67" i="1"/>
  <c r="I64" i="1"/>
  <c r="H64" i="1"/>
  <c r="E64" i="1"/>
  <c r="D64" i="1"/>
  <c r="C64" i="1"/>
  <c r="B64" i="1"/>
  <c r="K63" i="1"/>
  <c r="G63" i="1"/>
  <c r="E63" i="1"/>
  <c r="D63" i="1"/>
  <c r="C63" i="1"/>
  <c r="B63" i="1"/>
  <c r="I62" i="1"/>
  <c r="E62" i="1"/>
  <c r="D62" i="1"/>
  <c r="C62" i="1"/>
  <c r="B62" i="1"/>
  <c r="E61" i="1"/>
  <c r="K53" i="1"/>
  <c r="G53" i="1"/>
  <c r="E53" i="1"/>
  <c r="D53" i="1"/>
  <c r="C53" i="1"/>
  <c r="B53" i="1"/>
  <c r="I52" i="1"/>
  <c r="E52" i="1"/>
  <c r="D52" i="1"/>
  <c r="C52" i="1"/>
  <c r="B52" i="1"/>
  <c r="E49" i="1"/>
  <c r="D49" i="1"/>
  <c r="C49" i="1"/>
  <c r="B49" i="1"/>
  <c r="E48" i="1"/>
  <c r="D48" i="1"/>
  <c r="C48" i="1"/>
  <c r="B48" i="1"/>
  <c r="E46" i="1"/>
  <c r="D46" i="1"/>
  <c r="C46" i="1"/>
  <c r="B46" i="1"/>
  <c r="K45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I40" i="1"/>
  <c r="E40" i="1"/>
  <c r="D40" i="1"/>
  <c r="C40" i="1"/>
  <c r="B40" i="1"/>
  <c r="E36" i="1"/>
  <c r="D36" i="1"/>
  <c r="C36" i="1"/>
  <c r="B36" i="1"/>
  <c r="E34" i="1"/>
  <c r="D34" i="1"/>
  <c r="C34" i="1"/>
  <c r="B34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C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19" i="1"/>
  <c r="D19" i="1"/>
  <c r="C19" i="1"/>
  <c r="B19" i="1"/>
  <c r="K18" i="1"/>
  <c r="E18" i="1"/>
  <c r="D18" i="1"/>
  <c r="C18" i="1"/>
  <c r="B18" i="1"/>
  <c r="I17" i="1"/>
  <c r="E17" i="1"/>
  <c r="D17" i="1"/>
  <c r="C17" i="1"/>
  <c r="B17" i="1"/>
  <c r="E16" i="1"/>
  <c r="D16" i="1"/>
  <c r="C16" i="1"/>
  <c r="B16" i="1"/>
  <c r="E13" i="1"/>
  <c r="D13" i="1"/>
  <c r="C13" i="1"/>
  <c r="B13" i="1"/>
  <c r="G132" i="1" l="1"/>
  <c r="K51" i="1"/>
  <c r="I132" i="1"/>
  <c r="K142" i="1"/>
  <c r="K61" i="1" s="1"/>
  <c r="I142" i="1"/>
  <c r="I61" i="1" s="1"/>
  <c r="B93" i="1"/>
  <c r="B92" i="1" s="1"/>
  <c r="E147" i="1"/>
  <c r="E66" i="1" s="1"/>
  <c r="G142" i="1"/>
  <c r="G61" i="1" s="1"/>
  <c r="F101" i="1"/>
  <c r="F20" i="1" s="1"/>
  <c r="J101" i="1"/>
  <c r="J20" i="1" s="1"/>
  <c r="B47" i="1"/>
  <c r="B39" i="1" s="1"/>
  <c r="K96" i="1"/>
  <c r="K15" i="1" s="1"/>
  <c r="G101" i="1"/>
  <c r="G20" i="1" s="1"/>
  <c r="K101" i="1"/>
  <c r="K20" i="1" s="1"/>
  <c r="E51" i="1"/>
  <c r="K62" i="1"/>
  <c r="K21" i="1"/>
  <c r="E47" i="1"/>
  <c r="E39" i="1" s="1"/>
  <c r="D95" i="1"/>
  <c r="D93" i="1" s="1"/>
  <c r="D92" i="1" s="1"/>
  <c r="E146" i="1"/>
  <c r="E140" i="1" s="1"/>
  <c r="K152" i="1"/>
  <c r="K71" i="1" s="1"/>
  <c r="K16" i="1"/>
  <c r="I96" i="1"/>
  <c r="I15" i="1" s="1"/>
  <c r="I120" i="1"/>
  <c r="I119" i="1" s="1"/>
  <c r="G52" i="1"/>
  <c r="G51" i="1" s="1"/>
  <c r="C95" i="1"/>
  <c r="C93" i="1" s="1"/>
  <c r="C92" i="1" s="1"/>
  <c r="G21" i="1"/>
  <c r="I53" i="1"/>
  <c r="I51" i="1" s="1"/>
  <c r="J96" i="1"/>
  <c r="J15" i="1" s="1"/>
  <c r="B119" i="1"/>
  <c r="B15" i="1"/>
  <c r="G62" i="1"/>
  <c r="I63" i="1"/>
  <c r="I101" i="1"/>
  <c r="I20" i="1" s="1"/>
  <c r="C120" i="1"/>
  <c r="C119" i="1" s="1"/>
  <c r="G120" i="1"/>
  <c r="E119" i="1"/>
  <c r="G148" i="1"/>
  <c r="G147" i="1" s="1"/>
  <c r="K148" i="1"/>
  <c r="K147" i="1" s="1"/>
  <c r="I152" i="1"/>
  <c r="I71" i="1" s="1"/>
  <c r="B67" i="1"/>
  <c r="D120" i="1"/>
  <c r="D119" i="1" s="1"/>
  <c r="B51" i="1"/>
  <c r="C51" i="1"/>
  <c r="G96" i="1"/>
  <c r="G95" i="1" s="1"/>
  <c r="G14" i="1" s="1"/>
  <c r="J132" i="1"/>
  <c r="H148" i="1"/>
  <c r="H67" i="1" s="1"/>
  <c r="B14" i="1"/>
  <c r="B12" i="1" s="1"/>
  <c r="B11" i="1" s="1"/>
  <c r="E95" i="1"/>
  <c r="E93" i="1" s="1"/>
  <c r="E92" i="1" s="1"/>
  <c r="K132" i="1"/>
  <c r="I148" i="1"/>
  <c r="I147" i="1" s="1"/>
  <c r="G152" i="1"/>
  <c r="G71" i="1" s="1"/>
  <c r="C146" i="1"/>
  <c r="C66" i="1"/>
  <c r="I39" i="1"/>
  <c r="D39" i="1"/>
  <c r="J52" i="1"/>
  <c r="J51" i="1" s="1"/>
  <c r="D51" i="1"/>
  <c r="I16" i="1"/>
  <c r="H101" i="1"/>
  <c r="H20" i="1" s="1"/>
  <c r="K107" i="1"/>
  <c r="K26" i="1" s="1"/>
  <c r="I107" i="1"/>
  <c r="I26" i="1" s="1"/>
  <c r="K120" i="1"/>
  <c r="C39" i="1"/>
  <c r="C15" i="1"/>
  <c r="H39" i="1"/>
  <c r="F39" i="1"/>
  <c r="J39" i="1"/>
  <c r="J16" i="1"/>
  <c r="F107" i="1"/>
  <c r="F26" i="1" s="1"/>
  <c r="J107" i="1"/>
  <c r="J26" i="1" s="1"/>
  <c r="H107" i="1"/>
  <c r="H26" i="1" s="1"/>
  <c r="G39" i="1"/>
  <c r="K39" i="1"/>
  <c r="K38" i="1" s="1"/>
  <c r="K68" i="1"/>
  <c r="H96" i="1"/>
  <c r="H15" i="1" s="1"/>
  <c r="F96" i="1"/>
  <c r="F95" i="1" s="1"/>
  <c r="G107" i="1"/>
  <c r="G26" i="1" s="1"/>
  <c r="F120" i="1"/>
  <c r="J120" i="1"/>
  <c r="H120" i="1"/>
  <c r="I27" i="1"/>
  <c r="G68" i="1"/>
  <c r="D147" i="1"/>
  <c r="D67" i="1"/>
  <c r="F152" i="1"/>
  <c r="F71" i="1" s="1"/>
  <c r="F72" i="1"/>
  <c r="F51" i="1"/>
  <c r="F132" i="1"/>
  <c r="F142" i="1"/>
  <c r="F61" i="1" s="1"/>
  <c r="F62" i="1"/>
  <c r="J142" i="1"/>
  <c r="J61" i="1" s="1"/>
  <c r="J62" i="1"/>
  <c r="H152" i="1"/>
  <c r="H71" i="1" s="1"/>
  <c r="H132" i="1"/>
  <c r="H52" i="1"/>
  <c r="H51" i="1" s="1"/>
  <c r="J152" i="1"/>
  <c r="J71" i="1" s="1"/>
  <c r="J72" i="1"/>
  <c r="F21" i="1"/>
  <c r="J21" i="1"/>
  <c r="B136" i="1"/>
  <c r="B91" i="1"/>
  <c r="H142" i="1"/>
  <c r="H61" i="1" s="1"/>
  <c r="B146" i="1"/>
  <c r="B66" i="1"/>
  <c r="F148" i="1"/>
  <c r="F68" i="1"/>
  <c r="J148" i="1"/>
  <c r="J68" i="1"/>
  <c r="G119" i="1" l="1"/>
  <c r="H147" i="1"/>
  <c r="B38" i="1"/>
  <c r="K67" i="1"/>
  <c r="E65" i="1"/>
  <c r="E59" i="1" s="1"/>
  <c r="J119" i="1"/>
  <c r="E38" i="1"/>
  <c r="E14" i="1"/>
  <c r="E12" i="1" s="1"/>
  <c r="E11" i="1" s="1"/>
  <c r="E10" i="1" s="1"/>
  <c r="K95" i="1"/>
  <c r="K14" i="1" s="1"/>
  <c r="K12" i="1" s="1"/>
  <c r="K11" i="1" s="1"/>
  <c r="D136" i="1"/>
  <c r="D14" i="1"/>
  <c r="D12" i="1" s="1"/>
  <c r="D11" i="1" s="1"/>
  <c r="D55" i="1" s="1"/>
  <c r="C14" i="1"/>
  <c r="C12" i="1" s="1"/>
  <c r="C11" i="1" s="1"/>
  <c r="C10" i="1" s="1"/>
  <c r="C38" i="1"/>
  <c r="G67" i="1"/>
  <c r="I95" i="1"/>
  <c r="I93" i="1" s="1"/>
  <c r="I92" i="1" s="1"/>
  <c r="G38" i="1"/>
  <c r="D91" i="1"/>
  <c r="D138" i="1" s="1"/>
  <c r="J95" i="1"/>
  <c r="J14" i="1" s="1"/>
  <c r="J12" i="1" s="1"/>
  <c r="J11" i="1" s="1"/>
  <c r="J10" i="1" s="1"/>
  <c r="F38" i="1"/>
  <c r="B10" i="1"/>
  <c r="B56" i="1" s="1"/>
  <c r="B55" i="1"/>
  <c r="G15" i="1"/>
  <c r="I67" i="1"/>
  <c r="I38" i="1"/>
  <c r="K119" i="1"/>
  <c r="G12" i="1"/>
  <c r="G11" i="1" s="1"/>
  <c r="G10" i="1" s="1"/>
  <c r="F119" i="1"/>
  <c r="H119" i="1"/>
  <c r="D38" i="1"/>
  <c r="E136" i="1"/>
  <c r="E91" i="1"/>
  <c r="H38" i="1"/>
  <c r="C65" i="1"/>
  <c r="C59" i="1" s="1"/>
  <c r="C140" i="1"/>
  <c r="C136" i="1"/>
  <c r="C91" i="1"/>
  <c r="F14" i="1"/>
  <c r="F12" i="1" s="1"/>
  <c r="F11" i="1" s="1"/>
  <c r="F55" i="1" s="1"/>
  <c r="F93" i="1"/>
  <c r="F92" i="1" s="1"/>
  <c r="F91" i="1" s="1"/>
  <c r="I146" i="1"/>
  <c r="I66" i="1"/>
  <c r="F15" i="1"/>
  <c r="H95" i="1"/>
  <c r="G146" i="1"/>
  <c r="G66" i="1"/>
  <c r="J38" i="1"/>
  <c r="G93" i="1"/>
  <c r="G92" i="1" s="1"/>
  <c r="K66" i="1"/>
  <c r="K146" i="1"/>
  <c r="H146" i="1"/>
  <c r="H66" i="1"/>
  <c r="F67" i="1"/>
  <c r="F147" i="1"/>
  <c r="B138" i="1"/>
  <c r="B137" i="1"/>
  <c r="D66" i="1"/>
  <c r="D146" i="1"/>
  <c r="D137" i="1"/>
  <c r="J67" i="1"/>
  <c r="J147" i="1"/>
  <c r="B140" i="1"/>
  <c r="B65" i="1"/>
  <c r="B59" i="1" s="1"/>
  <c r="E55" i="1" l="1"/>
  <c r="G55" i="1"/>
  <c r="B57" i="1"/>
  <c r="K93" i="1"/>
  <c r="K92" i="1" s="1"/>
  <c r="K91" i="1" s="1"/>
  <c r="E56" i="1"/>
  <c r="E57" i="1"/>
  <c r="C55" i="1"/>
  <c r="K55" i="1"/>
  <c r="K10" i="1"/>
  <c r="K57" i="1" s="1"/>
  <c r="J93" i="1"/>
  <c r="J92" i="1" s="1"/>
  <c r="J136" i="1" s="1"/>
  <c r="D10" i="1"/>
  <c r="D57" i="1" s="1"/>
  <c r="C57" i="1"/>
  <c r="G56" i="1"/>
  <c r="I14" i="1"/>
  <c r="I12" i="1" s="1"/>
  <c r="I11" i="1" s="1"/>
  <c r="I10" i="1" s="1"/>
  <c r="C56" i="1"/>
  <c r="F136" i="1"/>
  <c r="C138" i="1"/>
  <c r="C137" i="1"/>
  <c r="F10" i="1"/>
  <c r="F57" i="1" s="1"/>
  <c r="E137" i="1"/>
  <c r="E138" i="1"/>
  <c r="G57" i="1"/>
  <c r="K65" i="1"/>
  <c r="K59" i="1" s="1"/>
  <c r="K140" i="1"/>
  <c r="G65" i="1"/>
  <c r="G59" i="1" s="1"/>
  <c r="G140" i="1"/>
  <c r="J55" i="1"/>
  <c r="G136" i="1"/>
  <c r="G91" i="1"/>
  <c r="H14" i="1"/>
  <c r="H12" i="1" s="1"/>
  <c r="H11" i="1" s="1"/>
  <c r="H93" i="1"/>
  <c r="H92" i="1" s="1"/>
  <c r="I136" i="1"/>
  <c r="I91" i="1"/>
  <c r="I65" i="1"/>
  <c r="I59" i="1" s="1"/>
  <c r="I140" i="1"/>
  <c r="F138" i="1"/>
  <c r="F137" i="1"/>
  <c r="J146" i="1"/>
  <c r="J66" i="1"/>
  <c r="J56" i="1"/>
  <c r="J57" i="1"/>
  <c r="D140" i="1"/>
  <c r="D65" i="1"/>
  <c r="D59" i="1" s="1"/>
  <c r="F146" i="1"/>
  <c r="F66" i="1"/>
  <c r="H140" i="1"/>
  <c r="H65" i="1"/>
  <c r="H59" i="1" s="1"/>
  <c r="I55" i="1" l="1"/>
  <c r="K136" i="1"/>
  <c r="K56" i="1"/>
  <c r="J91" i="1"/>
  <c r="J138" i="1" s="1"/>
  <c r="F56" i="1"/>
  <c r="D56" i="1"/>
  <c r="K138" i="1"/>
  <c r="K137" i="1"/>
  <c r="H55" i="1"/>
  <c r="H10" i="1"/>
  <c r="I137" i="1"/>
  <c r="I138" i="1"/>
  <c r="G138" i="1"/>
  <c r="G137" i="1"/>
  <c r="H136" i="1"/>
  <c r="H91" i="1"/>
  <c r="I56" i="1"/>
  <c r="I57" i="1"/>
  <c r="F140" i="1"/>
  <c r="F65" i="1"/>
  <c r="F59" i="1" s="1"/>
  <c r="J140" i="1"/>
  <c r="J65" i="1"/>
  <c r="J59" i="1" s="1"/>
  <c r="J137" i="1" l="1"/>
  <c r="H57" i="1"/>
  <c r="H56" i="1"/>
  <c r="H137" i="1"/>
  <c r="H138" i="1"/>
</calcChain>
</file>

<file path=xl/sharedStrings.xml><?xml version="1.0" encoding="utf-8"?>
<sst xmlns="http://schemas.openxmlformats.org/spreadsheetml/2006/main" count="156" uniqueCount="81">
  <si>
    <t>THE BAHAMAS</t>
  </si>
  <si>
    <t>Summary of Central Government Operations</t>
  </si>
  <si>
    <t>Millions of Eastern Caribbean dollars (EC$ Mn.)</t>
  </si>
  <si>
    <t>ACCOUNTS</t>
  </si>
  <si>
    <t>2014/15</t>
  </si>
  <si>
    <t>2015/16</t>
  </si>
  <si>
    <t>2016/17</t>
  </si>
  <si>
    <r>
      <t xml:space="preserve">2017/18 </t>
    </r>
    <r>
      <rPr>
        <b/>
        <vertAlign val="superscript"/>
        <sz val="10"/>
        <rFont val="Arial MT"/>
      </rPr>
      <t>P</t>
    </r>
  </si>
  <si>
    <r>
      <t xml:space="preserve">2018/19 </t>
    </r>
    <r>
      <rPr>
        <b/>
        <vertAlign val="superscript"/>
        <sz val="10"/>
        <rFont val="Arial MT"/>
      </rPr>
      <t>P</t>
    </r>
  </si>
  <si>
    <r>
      <t xml:space="preserve">2019/20 </t>
    </r>
    <r>
      <rPr>
        <b/>
        <vertAlign val="superscript"/>
        <sz val="10"/>
        <rFont val="Arial MT"/>
      </rPr>
      <t>P</t>
    </r>
  </si>
  <si>
    <r>
      <t xml:space="preserve">2020/21 </t>
    </r>
    <r>
      <rPr>
        <b/>
        <vertAlign val="superscript"/>
        <sz val="10"/>
        <rFont val="Arial MT"/>
      </rPr>
      <t>p</t>
    </r>
  </si>
  <si>
    <r>
      <t xml:space="preserve">2021/22 </t>
    </r>
    <r>
      <rPr>
        <b/>
        <vertAlign val="superscript"/>
        <sz val="10"/>
        <rFont val="Arial MT"/>
      </rPr>
      <t>p</t>
    </r>
  </si>
  <si>
    <r>
      <t xml:space="preserve">2022/23 </t>
    </r>
    <r>
      <rPr>
        <b/>
        <vertAlign val="superscript"/>
        <sz val="10"/>
        <rFont val="Arial MT"/>
      </rPr>
      <t>p</t>
    </r>
  </si>
  <si>
    <r>
      <t xml:space="preserve">2023/24 </t>
    </r>
    <r>
      <rPr>
        <b/>
        <vertAlign val="superscript"/>
        <sz val="10"/>
        <rFont val="Arial MT"/>
      </rPr>
      <t>p</t>
    </r>
  </si>
  <si>
    <t>TOTAL REVENUE AND GRANTS (1+2+3)</t>
  </si>
  <si>
    <t>1. Current Revenue</t>
  </si>
  <si>
    <t xml:space="preserve">    Tax Revenue</t>
  </si>
  <si>
    <t>Taxes on Property</t>
  </si>
  <si>
    <t>Taxes on Goods and Services</t>
  </si>
  <si>
    <t>General</t>
  </si>
  <si>
    <t>Value added tax</t>
  </si>
  <si>
    <t>Stamp taxes (Financial &amp; Realty)</t>
  </si>
  <si>
    <t>Excise Tax</t>
  </si>
  <si>
    <t>Specific (Gaming taxes)</t>
  </si>
  <si>
    <t>Taxes on Use of/Permission to use Goods</t>
  </si>
  <si>
    <t>Motor vehicle taxes</t>
  </si>
  <si>
    <t>Company taxes</t>
  </si>
  <si>
    <t>Licence to conduct specific business activities</t>
  </si>
  <si>
    <t>Marine Licence Activities</t>
  </si>
  <si>
    <t>Banks and Trust Companies</t>
  </si>
  <si>
    <t>Taxes on International Trade &amp; Transactions</t>
  </si>
  <si>
    <t>Customs and other import duties</t>
  </si>
  <si>
    <t>Taxes on Exports</t>
  </si>
  <si>
    <t>Departure Taxes</t>
  </si>
  <si>
    <t>Other Taxes on Transactions</t>
  </si>
  <si>
    <t>General Stamp Taxes</t>
  </si>
  <si>
    <t xml:space="preserve">    Non-Tax Revenue</t>
  </si>
  <si>
    <t>2. Capital Revenue</t>
  </si>
  <si>
    <t>3. Grants</t>
  </si>
  <si>
    <t>TOTAL EXPENDITURE AND NET LENDING (4+5)</t>
  </si>
  <si>
    <t>4. Recurrent Expenditure</t>
  </si>
  <si>
    <t>Compensation of Employees</t>
  </si>
  <si>
    <t>Use of Goods and Services</t>
  </si>
  <si>
    <t>Public Debt Interest</t>
  </si>
  <si>
    <t>Subsidies</t>
  </si>
  <si>
    <t>Grants</t>
  </si>
  <si>
    <t>Social Assistance Benefits</t>
  </si>
  <si>
    <t>of which: Pensions &amp; Gratuities</t>
  </si>
  <si>
    <t>Other Payments</t>
  </si>
  <si>
    <t>Current Transfers nec</t>
  </si>
  <si>
    <t>Insurance Premiums</t>
  </si>
  <si>
    <t>5. Capital Expenditure</t>
  </si>
  <si>
    <t>Capital Transfers</t>
  </si>
  <si>
    <t>Acquisition of non-financial assets</t>
  </si>
  <si>
    <t>CURRENT ACCOUNT BALANCE (1-4)</t>
  </si>
  <si>
    <t>PRIMARY BALANCE</t>
  </si>
  <si>
    <t>OVERALL BALANCE</t>
  </si>
  <si>
    <t>FINANCING</t>
  </si>
  <si>
    <t>Net Acquisition of financial assets (-)</t>
  </si>
  <si>
    <t>Sinking Funds</t>
  </si>
  <si>
    <t>Equity</t>
  </si>
  <si>
    <t>Other</t>
  </si>
  <si>
    <t>Net Incurrence of Liabilities (+)</t>
  </si>
  <si>
    <t>Borrowing</t>
  </si>
  <si>
    <t>Internal</t>
  </si>
  <si>
    <t>Bahamian Dollars</t>
  </si>
  <si>
    <t>Foreign Currency</t>
  </si>
  <si>
    <t>External</t>
  </si>
  <si>
    <t>Debt Repayment (-)</t>
  </si>
  <si>
    <t>Change in Short-term Advances (+)</t>
  </si>
  <si>
    <t>Change in Cash Balance and Other financing</t>
  </si>
  <si>
    <t>Notes:</t>
  </si>
  <si>
    <r>
      <rPr>
        <i/>
        <vertAlign val="superscript"/>
        <sz val="10"/>
        <rFont val="Arial MT"/>
      </rPr>
      <t>P</t>
    </r>
    <r>
      <rPr>
        <i/>
        <sz val="10"/>
        <rFont val="Arial MT"/>
      </rPr>
      <t xml:space="preserve"> means provisional</t>
    </r>
  </si>
  <si>
    <t xml:space="preserve">  Fiscal year:  July 1 - June 30.</t>
  </si>
  <si>
    <t>Source:</t>
  </si>
  <si>
    <t>Quarterly Statistical Digests (Central Bank of The Bahamas)</t>
  </si>
  <si>
    <t>Millions of Bahamas/United States dollars (BS$/US$ Mn.)</t>
  </si>
  <si>
    <t xml:space="preserve">2017/18 </t>
  </si>
  <si>
    <t xml:space="preserve">2018/19 </t>
  </si>
  <si>
    <t xml:space="preserve">2019/20 </t>
  </si>
  <si>
    <t xml:space="preserve">2020/21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</si>
</sst>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00_);_(* \(#,##0.000\);_(* &quot;-&quot;??_);_(@_)"/>
  </numFmts>
  <fonts count="10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name val="Arial MT"/>
    </font>
    <font>
      <sz val="10"/>
      <name val="Arial MT"/>
    </font>
    <font>
      <b/>
      <sz val="10"/>
      <name val="Arial MT"/>
    </font>
    <font>
      <b/>
      <vertAlign val="superscript"/>
      <sz val="10"/>
      <name val="Arial MT"/>
    </font>
    <font>
      <sz val="10"/>
      <name val="Arial"/>
      <family val="2"/>
    </font>
    <font>
      <b/>
      <i/>
      <sz val="10"/>
      <name val="Arial MT"/>
    </font>
    <font>
      <i/>
      <sz val="10"/>
      <name val="Arial MT"/>
    </font>
    <font>
      <i/>
      <vertAlign val="superscript"/>
      <sz val="10"/>
      <name val="Arial M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14" fontId="1" fillId="0" borderId="0" xfId="0" applyNumberFormat="1" applyFont="1" applyAlignment="1">
      <alignment horizontal="left"/>
    </xf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0" xfId="1" applyFont="1" applyBorder="1"/>
    <xf numFmtId="0" fontId="4" fillId="0" borderId="0" xfId="1" applyFont="1" applyBorder="1"/>
    <xf numFmtId="164" fontId="4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horizontal="left" indent="1"/>
    </xf>
    <xf numFmtId="164" fontId="4" fillId="0" borderId="0" xfId="2" applyNumberFormat="1" applyFont="1" applyFill="1" applyBorder="1"/>
    <xf numFmtId="0" fontId="4" fillId="0" borderId="0" xfId="1" applyFont="1" applyBorder="1" applyAlignment="1">
      <alignment horizontal="left" indent="2"/>
    </xf>
    <xf numFmtId="164" fontId="7" fillId="0" borderId="0" xfId="1" applyNumberFormat="1" applyFont="1" applyFill="1" applyBorder="1"/>
    <xf numFmtId="0" fontId="8" fillId="0" borderId="0" xfId="1" applyFont="1" applyBorder="1" applyAlignment="1">
      <alignment horizontal="left" indent="5"/>
    </xf>
    <xf numFmtId="164" fontId="8" fillId="0" borderId="0" xfId="1" applyNumberFormat="1" applyFont="1" applyBorder="1" applyAlignment="1">
      <alignment horizontal="right"/>
    </xf>
    <xf numFmtId="164" fontId="8" fillId="0" borderId="0" xfId="1" applyNumberFormat="1" applyFont="1"/>
    <xf numFmtId="0" fontId="8" fillId="0" borderId="0" xfId="1" applyFont="1" applyBorder="1" applyAlignment="1">
      <alignment horizontal="left" indent="8"/>
    </xf>
    <xf numFmtId="164" fontId="8" fillId="0" borderId="0" xfId="2" applyNumberFormat="1" applyFont="1" applyFill="1"/>
    <xf numFmtId="0" fontId="3" fillId="0" borderId="0" xfId="1" applyFont="1" applyBorder="1" applyAlignment="1">
      <alignment horizontal="left" indent="10"/>
    </xf>
    <xf numFmtId="164" fontId="3" fillId="0" borderId="0" xfId="2" applyNumberFormat="1" applyFont="1"/>
    <xf numFmtId="164" fontId="3" fillId="0" borderId="0" xfId="1" applyNumberFormat="1" applyFont="1"/>
    <xf numFmtId="164" fontId="3" fillId="0" borderId="0" xfId="2" applyNumberFormat="1" applyFont="1" applyFill="1"/>
    <xf numFmtId="0" fontId="8" fillId="0" borderId="0" xfId="1" applyFont="1" applyBorder="1" applyAlignment="1">
      <alignment horizontal="left" indent="6"/>
    </xf>
    <xf numFmtId="0" fontId="3" fillId="0" borderId="0" xfId="1" applyFont="1" applyBorder="1" applyAlignment="1">
      <alignment horizontal="left" indent="9"/>
    </xf>
    <xf numFmtId="164" fontId="8" fillId="0" borderId="0" xfId="2" applyNumberFormat="1" applyFont="1"/>
    <xf numFmtId="0" fontId="7" fillId="0" borderId="0" xfId="1" applyFont="1" applyBorder="1" applyAlignment="1">
      <alignment horizontal="left" indent="2"/>
    </xf>
    <xf numFmtId="164" fontId="7" fillId="0" borderId="0" xfId="1" applyNumberFormat="1" applyFont="1"/>
    <xf numFmtId="0" fontId="8" fillId="0" borderId="0" xfId="1" applyFont="1" applyBorder="1" applyAlignment="1">
      <alignment horizontal="left" indent="1"/>
    </xf>
    <xf numFmtId="164" fontId="4" fillId="0" borderId="0" xfId="1" applyNumberFormat="1" applyFont="1"/>
    <xf numFmtId="0" fontId="3" fillId="0" borderId="0" xfId="1" applyFont="1" applyBorder="1" applyAlignment="1">
      <alignment horizontal="left" indent="4"/>
    </xf>
    <xf numFmtId="0" fontId="3" fillId="0" borderId="0" xfId="1" applyFont="1" applyBorder="1" applyAlignment="1">
      <alignment horizontal="left" indent="1"/>
    </xf>
    <xf numFmtId="0" fontId="3" fillId="0" borderId="0" xfId="1" applyFont="1" applyBorder="1" applyAlignment="1">
      <alignment horizontal="left" indent="5"/>
    </xf>
    <xf numFmtId="0" fontId="1" fillId="0" borderId="0" xfId="0" applyFont="1" applyBorder="1"/>
    <xf numFmtId="164" fontId="3" fillId="0" borderId="0" xfId="1" applyNumberFormat="1" applyFont="1" applyFill="1"/>
    <xf numFmtId="164" fontId="4" fillId="0" borderId="0" xfId="1" applyNumberFormat="1" applyFont="1" applyBorder="1"/>
    <xf numFmtId="164" fontId="4" fillId="0" borderId="0" xfId="1" applyNumberFormat="1" applyFont="1" applyFill="1" applyBorder="1"/>
    <xf numFmtId="164" fontId="8" fillId="0" borderId="0" xfId="1" applyNumberFormat="1" applyFont="1" applyFill="1" applyBorder="1"/>
    <xf numFmtId="0" fontId="4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indent="1"/>
    </xf>
    <xf numFmtId="0" fontId="8" fillId="0" borderId="0" xfId="1" applyFont="1" applyBorder="1" applyAlignment="1">
      <alignment horizontal="left" indent="2"/>
    </xf>
    <xf numFmtId="0" fontId="3" fillId="0" borderId="0" xfId="1" applyFont="1" applyBorder="1" applyAlignment="1">
      <alignment horizontal="left" indent="3"/>
    </xf>
    <xf numFmtId="164" fontId="3" fillId="0" borderId="0" xfId="1" applyNumberFormat="1" applyFont="1" applyFill="1" applyBorder="1"/>
    <xf numFmtId="0" fontId="3" fillId="0" borderId="2" xfId="1" applyFont="1" applyBorder="1"/>
    <xf numFmtId="0" fontId="3" fillId="0" borderId="2" xfId="1" applyFont="1" applyFill="1" applyBorder="1"/>
    <xf numFmtId="0" fontId="7" fillId="0" borderId="0" xfId="1" applyFont="1"/>
    <xf numFmtId="0" fontId="8" fillId="0" borderId="0" xfId="1" applyFont="1"/>
    <xf numFmtId="0" fontId="9" fillId="0" borderId="0" xfId="1" applyFont="1"/>
    <xf numFmtId="0" fontId="3" fillId="0" borderId="0" xfId="1" applyFont="1" applyAlignment="1">
      <alignment vertical="center"/>
    </xf>
    <xf numFmtId="0" fontId="4" fillId="0" borderId="0" xfId="1" applyFont="1"/>
    <xf numFmtId="164" fontId="3" fillId="0" borderId="0" xfId="2" applyNumberFormat="1" applyFont="1" applyFill="1" applyAlignment="1">
      <alignment horizontal="right"/>
    </xf>
    <xf numFmtId="165" fontId="3" fillId="0" borderId="2" xfId="1" applyNumberFormat="1" applyFont="1" applyFill="1" applyBorder="1"/>
    <xf numFmtId="14" fontId="1" fillId="0" borderId="0" xfId="0" applyNumberFormat="1" applyFont="1" applyFill="1" applyAlignment="1">
      <alignment horizontal="left"/>
    </xf>
  </cellXfs>
  <cellStyles count="3">
    <cellStyle name="Comma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4:K166"/>
  <sheetViews>
    <sheetView tabSelected="1" showRuler="0" topLeftCell="A2" zoomScale="120" zoomScaleNormal="120" workbookViewId="0">
      <selection activeCell="B13" sqref="B13"/>
    </sheetView>
  </sheetViews>
  <sheetFormatPr defaultColWidth="12.5703125" defaultRowHeight="12.75"/>
  <cols>
    <col min="1" max="1" width="55.5703125" style="2" customWidth="1"/>
    <col min="2" max="5" width="9.42578125" style="2" customWidth="1"/>
    <col min="6" max="10" width="11.28515625" style="2" customWidth="1"/>
    <col min="11" max="133" width="12.5703125" style="2"/>
    <col min="134" max="134" width="55.5703125" style="2" customWidth="1"/>
    <col min="135" max="155" width="0" style="2" hidden="1" customWidth="1"/>
    <col min="156" max="163" width="9.42578125" style="2" customWidth="1"/>
    <col min="164" max="170" width="12.5703125" style="2"/>
    <col min="171" max="171" width="50.5703125" style="2" customWidth="1"/>
    <col min="172" max="194" width="9.7109375" style="2" customWidth="1"/>
    <col min="195" max="200" width="10.28515625" style="2" customWidth="1"/>
    <col min="201" max="207" width="12.5703125" style="2"/>
    <col min="208" max="208" width="49.85546875" style="2" customWidth="1"/>
    <col min="209" max="222" width="8.7109375" style="2" customWidth="1"/>
    <col min="223" max="231" width="9.42578125" style="2" customWidth="1"/>
    <col min="232" max="237" width="9.5703125" style="2" customWidth="1"/>
    <col min="238" max="389" width="12.5703125" style="2"/>
    <col min="390" max="390" width="55.5703125" style="2" customWidth="1"/>
    <col min="391" max="411" width="0" style="2" hidden="1" customWidth="1"/>
    <col min="412" max="419" width="9.42578125" style="2" customWidth="1"/>
    <col min="420" max="426" width="12.5703125" style="2"/>
    <col min="427" max="427" width="50.5703125" style="2" customWidth="1"/>
    <col min="428" max="450" width="9.7109375" style="2" customWidth="1"/>
    <col min="451" max="456" width="10.28515625" style="2" customWidth="1"/>
    <col min="457" max="463" width="12.5703125" style="2"/>
    <col min="464" max="464" width="49.85546875" style="2" customWidth="1"/>
    <col min="465" max="478" width="8.7109375" style="2" customWidth="1"/>
    <col min="479" max="487" width="9.42578125" style="2" customWidth="1"/>
    <col min="488" max="493" width="9.5703125" style="2" customWidth="1"/>
    <col min="494" max="645" width="12.5703125" style="2"/>
    <col min="646" max="646" width="55.5703125" style="2" customWidth="1"/>
    <col min="647" max="667" width="0" style="2" hidden="1" customWidth="1"/>
    <col min="668" max="675" width="9.42578125" style="2" customWidth="1"/>
    <col min="676" max="682" width="12.5703125" style="2"/>
    <col min="683" max="683" width="50.5703125" style="2" customWidth="1"/>
    <col min="684" max="706" width="9.7109375" style="2" customWidth="1"/>
    <col min="707" max="712" width="10.28515625" style="2" customWidth="1"/>
    <col min="713" max="719" width="12.5703125" style="2"/>
    <col min="720" max="720" width="49.85546875" style="2" customWidth="1"/>
    <col min="721" max="734" width="8.7109375" style="2" customWidth="1"/>
    <col min="735" max="743" width="9.42578125" style="2" customWidth="1"/>
    <col min="744" max="749" width="9.5703125" style="2" customWidth="1"/>
    <col min="750" max="901" width="12.5703125" style="2"/>
    <col min="902" max="902" width="55.5703125" style="2" customWidth="1"/>
    <col min="903" max="923" width="0" style="2" hidden="1" customWidth="1"/>
    <col min="924" max="931" width="9.42578125" style="2" customWidth="1"/>
    <col min="932" max="938" width="12.5703125" style="2"/>
    <col min="939" max="939" width="50.5703125" style="2" customWidth="1"/>
    <col min="940" max="962" width="9.7109375" style="2" customWidth="1"/>
    <col min="963" max="968" width="10.28515625" style="2" customWidth="1"/>
    <col min="969" max="975" width="12.5703125" style="2"/>
    <col min="976" max="976" width="49.85546875" style="2" customWidth="1"/>
    <col min="977" max="990" width="8.7109375" style="2" customWidth="1"/>
    <col min="991" max="999" width="9.42578125" style="2" customWidth="1"/>
    <col min="1000" max="1005" width="9.5703125" style="2" customWidth="1"/>
    <col min="1006" max="1157" width="12.5703125" style="2"/>
    <col min="1158" max="1158" width="55.5703125" style="2" customWidth="1"/>
    <col min="1159" max="1179" width="0" style="2" hidden="1" customWidth="1"/>
    <col min="1180" max="1187" width="9.42578125" style="2" customWidth="1"/>
    <col min="1188" max="1194" width="12.5703125" style="2"/>
    <col min="1195" max="1195" width="50.5703125" style="2" customWidth="1"/>
    <col min="1196" max="1218" width="9.7109375" style="2" customWidth="1"/>
    <col min="1219" max="1224" width="10.28515625" style="2" customWidth="1"/>
    <col min="1225" max="1231" width="12.5703125" style="2"/>
    <col min="1232" max="1232" width="49.85546875" style="2" customWidth="1"/>
    <col min="1233" max="1246" width="8.7109375" style="2" customWidth="1"/>
    <col min="1247" max="1255" width="9.42578125" style="2" customWidth="1"/>
    <col min="1256" max="1261" width="9.5703125" style="2" customWidth="1"/>
    <col min="1262" max="1413" width="12.5703125" style="2"/>
    <col min="1414" max="1414" width="55.5703125" style="2" customWidth="1"/>
    <col min="1415" max="1435" width="0" style="2" hidden="1" customWidth="1"/>
    <col min="1436" max="1443" width="9.42578125" style="2" customWidth="1"/>
    <col min="1444" max="1450" width="12.5703125" style="2"/>
    <col min="1451" max="1451" width="50.5703125" style="2" customWidth="1"/>
    <col min="1452" max="1474" width="9.7109375" style="2" customWidth="1"/>
    <col min="1475" max="1480" width="10.28515625" style="2" customWidth="1"/>
    <col min="1481" max="1487" width="12.5703125" style="2"/>
    <col min="1488" max="1488" width="49.85546875" style="2" customWidth="1"/>
    <col min="1489" max="1502" width="8.7109375" style="2" customWidth="1"/>
    <col min="1503" max="1511" width="9.42578125" style="2" customWidth="1"/>
    <col min="1512" max="1517" width="9.5703125" style="2" customWidth="1"/>
    <col min="1518" max="1669" width="12.5703125" style="2"/>
    <col min="1670" max="1670" width="55.5703125" style="2" customWidth="1"/>
    <col min="1671" max="1691" width="0" style="2" hidden="1" customWidth="1"/>
    <col min="1692" max="1699" width="9.42578125" style="2" customWidth="1"/>
    <col min="1700" max="1706" width="12.5703125" style="2"/>
    <col min="1707" max="1707" width="50.5703125" style="2" customWidth="1"/>
    <col min="1708" max="1730" width="9.7109375" style="2" customWidth="1"/>
    <col min="1731" max="1736" width="10.28515625" style="2" customWidth="1"/>
    <col min="1737" max="1743" width="12.5703125" style="2"/>
    <col min="1744" max="1744" width="49.85546875" style="2" customWidth="1"/>
    <col min="1745" max="1758" width="8.7109375" style="2" customWidth="1"/>
    <col min="1759" max="1767" width="9.42578125" style="2" customWidth="1"/>
    <col min="1768" max="1773" width="9.5703125" style="2" customWidth="1"/>
    <col min="1774" max="1925" width="12.5703125" style="2"/>
    <col min="1926" max="1926" width="55.5703125" style="2" customWidth="1"/>
    <col min="1927" max="1947" width="0" style="2" hidden="1" customWidth="1"/>
    <col min="1948" max="1955" width="9.42578125" style="2" customWidth="1"/>
    <col min="1956" max="1962" width="12.5703125" style="2"/>
    <col min="1963" max="1963" width="50.5703125" style="2" customWidth="1"/>
    <col min="1964" max="1986" width="9.7109375" style="2" customWidth="1"/>
    <col min="1987" max="1992" width="10.28515625" style="2" customWidth="1"/>
    <col min="1993" max="1999" width="12.5703125" style="2"/>
    <col min="2000" max="2000" width="49.85546875" style="2" customWidth="1"/>
    <col min="2001" max="2014" width="8.7109375" style="2" customWidth="1"/>
    <col min="2015" max="2023" width="9.42578125" style="2" customWidth="1"/>
    <col min="2024" max="2029" width="9.5703125" style="2" customWidth="1"/>
    <col min="2030" max="2181" width="12.5703125" style="2"/>
    <col min="2182" max="2182" width="55.5703125" style="2" customWidth="1"/>
    <col min="2183" max="2203" width="0" style="2" hidden="1" customWidth="1"/>
    <col min="2204" max="2211" width="9.42578125" style="2" customWidth="1"/>
    <col min="2212" max="2218" width="12.5703125" style="2"/>
    <col min="2219" max="2219" width="50.5703125" style="2" customWidth="1"/>
    <col min="2220" max="2242" width="9.7109375" style="2" customWidth="1"/>
    <col min="2243" max="2248" width="10.28515625" style="2" customWidth="1"/>
    <col min="2249" max="2255" width="12.5703125" style="2"/>
    <col min="2256" max="2256" width="49.85546875" style="2" customWidth="1"/>
    <col min="2257" max="2270" width="8.7109375" style="2" customWidth="1"/>
    <col min="2271" max="2279" width="9.42578125" style="2" customWidth="1"/>
    <col min="2280" max="2285" width="9.5703125" style="2" customWidth="1"/>
    <col min="2286" max="2437" width="12.5703125" style="2"/>
    <col min="2438" max="2438" width="55.5703125" style="2" customWidth="1"/>
    <col min="2439" max="2459" width="0" style="2" hidden="1" customWidth="1"/>
    <col min="2460" max="2467" width="9.42578125" style="2" customWidth="1"/>
    <col min="2468" max="2474" width="12.5703125" style="2"/>
    <col min="2475" max="2475" width="50.5703125" style="2" customWidth="1"/>
    <col min="2476" max="2498" width="9.7109375" style="2" customWidth="1"/>
    <col min="2499" max="2504" width="10.28515625" style="2" customWidth="1"/>
    <col min="2505" max="2511" width="12.5703125" style="2"/>
    <col min="2512" max="2512" width="49.85546875" style="2" customWidth="1"/>
    <col min="2513" max="2526" width="8.7109375" style="2" customWidth="1"/>
    <col min="2527" max="2535" width="9.42578125" style="2" customWidth="1"/>
    <col min="2536" max="2541" width="9.5703125" style="2" customWidth="1"/>
    <col min="2542" max="2693" width="12.5703125" style="2"/>
    <col min="2694" max="2694" width="55.5703125" style="2" customWidth="1"/>
    <col min="2695" max="2715" width="0" style="2" hidden="1" customWidth="1"/>
    <col min="2716" max="2723" width="9.42578125" style="2" customWidth="1"/>
    <col min="2724" max="2730" width="12.5703125" style="2"/>
    <col min="2731" max="2731" width="50.5703125" style="2" customWidth="1"/>
    <col min="2732" max="2754" width="9.7109375" style="2" customWidth="1"/>
    <col min="2755" max="2760" width="10.28515625" style="2" customWidth="1"/>
    <col min="2761" max="2767" width="12.5703125" style="2"/>
    <col min="2768" max="2768" width="49.85546875" style="2" customWidth="1"/>
    <col min="2769" max="2782" width="8.7109375" style="2" customWidth="1"/>
    <col min="2783" max="2791" width="9.42578125" style="2" customWidth="1"/>
    <col min="2792" max="2797" width="9.5703125" style="2" customWidth="1"/>
    <col min="2798" max="2949" width="12.5703125" style="2"/>
    <col min="2950" max="2950" width="55.5703125" style="2" customWidth="1"/>
    <col min="2951" max="2971" width="0" style="2" hidden="1" customWidth="1"/>
    <col min="2972" max="2979" width="9.42578125" style="2" customWidth="1"/>
    <col min="2980" max="2986" width="12.5703125" style="2"/>
    <col min="2987" max="2987" width="50.5703125" style="2" customWidth="1"/>
    <col min="2988" max="3010" width="9.7109375" style="2" customWidth="1"/>
    <col min="3011" max="3016" width="10.28515625" style="2" customWidth="1"/>
    <col min="3017" max="3023" width="12.5703125" style="2"/>
    <col min="3024" max="3024" width="49.85546875" style="2" customWidth="1"/>
    <col min="3025" max="3038" width="8.7109375" style="2" customWidth="1"/>
    <col min="3039" max="3047" width="9.42578125" style="2" customWidth="1"/>
    <col min="3048" max="3053" width="9.5703125" style="2" customWidth="1"/>
    <col min="3054" max="3205" width="12.5703125" style="2"/>
    <col min="3206" max="3206" width="55.5703125" style="2" customWidth="1"/>
    <col min="3207" max="3227" width="0" style="2" hidden="1" customWidth="1"/>
    <col min="3228" max="3235" width="9.42578125" style="2" customWidth="1"/>
    <col min="3236" max="3242" width="12.5703125" style="2"/>
    <col min="3243" max="3243" width="50.5703125" style="2" customWidth="1"/>
    <col min="3244" max="3266" width="9.7109375" style="2" customWidth="1"/>
    <col min="3267" max="3272" width="10.28515625" style="2" customWidth="1"/>
    <col min="3273" max="3279" width="12.5703125" style="2"/>
    <col min="3280" max="3280" width="49.85546875" style="2" customWidth="1"/>
    <col min="3281" max="3294" width="8.7109375" style="2" customWidth="1"/>
    <col min="3295" max="3303" width="9.42578125" style="2" customWidth="1"/>
    <col min="3304" max="3309" width="9.5703125" style="2" customWidth="1"/>
    <col min="3310" max="3461" width="12.5703125" style="2"/>
    <col min="3462" max="3462" width="55.5703125" style="2" customWidth="1"/>
    <col min="3463" max="3483" width="0" style="2" hidden="1" customWidth="1"/>
    <col min="3484" max="3491" width="9.42578125" style="2" customWidth="1"/>
    <col min="3492" max="3498" width="12.5703125" style="2"/>
    <col min="3499" max="3499" width="50.5703125" style="2" customWidth="1"/>
    <col min="3500" max="3522" width="9.7109375" style="2" customWidth="1"/>
    <col min="3523" max="3528" width="10.28515625" style="2" customWidth="1"/>
    <col min="3529" max="3535" width="12.5703125" style="2"/>
    <col min="3536" max="3536" width="49.85546875" style="2" customWidth="1"/>
    <col min="3537" max="3550" width="8.7109375" style="2" customWidth="1"/>
    <col min="3551" max="3559" width="9.42578125" style="2" customWidth="1"/>
    <col min="3560" max="3565" width="9.5703125" style="2" customWidth="1"/>
    <col min="3566" max="3717" width="12.5703125" style="2"/>
    <col min="3718" max="3718" width="55.5703125" style="2" customWidth="1"/>
    <col min="3719" max="3739" width="0" style="2" hidden="1" customWidth="1"/>
    <col min="3740" max="3747" width="9.42578125" style="2" customWidth="1"/>
    <col min="3748" max="3754" width="12.5703125" style="2"/>
    <col min="3755" max="3755" width="50.5703125" style="2" customWidth="1"/>
    <col min="3756" max="3778" width="9.7109375" style="2" customWidth="1"/>
    <col min="3779" max="3784" width="10.28515625" style="2" customWidth="1"/>
    <col min="3785" max="3791" width="12.5703125" style="2"/>
    <col min="3792" max="3792" width="49.85546875" style="2" customWidth="1"/>
    <col min="3793" max="3806" width="8.7109375" style="2" customWidth="1"/>
    <col min="3807" max="3815" width="9.42578125" style="2" customWidth="1"/>
    <col min="3816" max="3821" width="9.5703125" style="2" customWidth="1"/>
    <col min="3822" max="3973" width="12.5703125" style="2"/>
    <col min="3974" max="3974" width="55.5703125" style="2" customWidth="1"/>
    <col min="3975" max="3995" width="0" style="2" hidden="1" customWidth="1"/>
    <col min="3996" max="4003" width="9.42578125" style="2" customWidth="1"/>
    <col min="4004" max="4010" width="12.5703125" style="2"/>
    <col min="4011" max="4011" width="50.5703125" style="2" customWidth="1"/>
    <col min="4012" max="4034" width="9.7109375" style="2" customWidth="1"/>
    <col min="4035" max="4040" width="10.28515625" style="2" customWidth="1"/>
    <col min="4041" max="4047" width="12.5703125" style="2"/>
    <col min="4048" max="4048" width="49.85546875" style="2" customWidth="1"/>
    <col min="4049" max="4062" width="8.7109375" style="2" customWidth="1"/>
    <col min="4063" max="4071" width="9.42578125" style="2" customWidth="1"/>
    <col min="4072" max="4077" width="9.5703125" style="2" customWidth="1"/>
    <col min="4078" max="4229" width="12.5703125" style="2"/>
    <col min="4230" max="4230" width="55.5703125" style="2" customWidth="1"/>
    <col min="4231" max="4251" width="0" style="2" hidden="1" customWidth="1"/>
    <col min="4252" max="4259" width="9.42578125" style="2" customWidth="1"/>
    <col min="4260" max="4266" width="12.5703125" style="2"/>
    <col min="4267" max="4267" width="50.5703125" style="2" customWidth="1"/>
    <col min="4268" max="4290" width="9.7109375" style="2" customWidth="1"/>
    <col min="4291" max="4296" width="10.28515625" style="2" customWidth="1"/>
    <col min="4297" max="4303" width="12.5703125" style="2"/>
    <col min="4304" max="4304" width="49.85546875" style="2" customWidth="1"/>
    <col min="4305" max="4318" width="8.7109375" style="2" customWidth="1"/>
    <col min="4319" max="4327" width="9.42578125" style="2" customWidth="1"/>
    <col min="4328" max="4333" width="9.5703125" style="2" customWidth="1"/>
    <col min="4334" max="4485" width="12.5703125" style="2"/>
    <col min="4486" max="4486" width="55.5703125" style="2" customWidth="1"/>
    <col min="4487" max="4507" width="0" style="2" hidden="1" customWidth="1"/>
    <col min="4508" max="4515" width="9.42578125" style="2" customWidth="1"/>
    <col min="4516" max="4522" width="12.5703125" style="2"/>
    <col min="4523" max="4523" width="50.5703125" style="2" customWidth="1"/>
    <col min="4524" max="4546" width="9.7109375" style="2" customWidth="1"/>
    <col min="4547" max="4552" width="10.28515625" style="2" customWidth="1"/>
    <col min="4553" max="4559" width="12.5703125" style="2"/>
    <col min="4560" max="4560" width="49.85546875" style="2" customWidth="1"/>
    <col min="4561" max="4574" width="8.7109375" style="2" customWidth="1"/>
    <col min="4575" max="4583" width="9.42578125" style="2" customWidth="1"/>
    <col min="4584" max="4589" width="9.5703125" style="2" customWidth="1"/>
    <col min="4590" max="4741" width="12.5703125" style="2"/>
    <col min="4742" max="4742" width="55.5703125" style="2" customWidth="1"/>
    <col min="4743" max="4763" width="0" style="2" hidden="1" customWidth="1"/>
    <col min="4764" max="4771" width="9.42578125" style="2" customWidth="1"/>
    <col min="4772" max="4778" width="12.5703125" style="2"/>
    <col min="4779" max="4779" width="50.5703125" style="2" customWidth="1"/>
    <col min="4780" max="4802" width="9.7109375" style="2" customWidth="1"/>
    <col min="4803" max="4808" width="10.28515625" style="2" customWidth="1"/>
    <col min="4809" max="4815" width="12.5703125" style="2"/>
    <col min="4816" max="4816" width="49.85546875" style="2" customWidth="1"/>
    <col min="4817" max="4830" width="8.7109375" style="2" customWidth="1"/>
    <col min="4831" max="4839" width="9.42578125" style="2" customWidth="1"/>
    <col min="4840" max="4845" width="9.5703125" style="2" customWidth="1"/>
    <col min="4846" max="4997" width="12.5703125" style="2"/>
    <col min="4998" max="4998" width="55.5703125" style="2" customWidth="1"/>
    <col min="4999" max="5019" width="0" style="2" hidden="1" customWidth="1"/>
    <col min="5020" max="5027" width="9.42578125" style="2" customWidth="1"/>
    <col min="5028" max="5034" width="12.5703125" style="2"/>
    <col min="5035" max="5035" width="50.5703125" style="2" customWidth="1"/>
    <col min="5036" max="5058" width="9.7109375" style="2" customWidth="1"/>
    <col min="5059" max="5064" width="10.28515625" style="2" customWidth="1"/>
    <col min="5065" max="5071" width="12.5703125" style="2"/>
    <col min="5072" max="5072" width="49.85546875" style="2" customWidth="1"/>
    <col min="5073" max="5086" width="8.7109375" style="2" customWidth="1"/>
    <col min="5087" max="5095" width="9.42578125" style="2" customWidth="1"/>
    <col min="5096" max="5101" width="9.5703125" style="2" customWidth="1"/>
    <col min="5102" max="5253" width="12.5703125" style="2"/>
    <col min="5254" max="5254" width="55.5703125" style="2" customWidth="1"/>
    <col min="5255" max="5275" width="0" style="2" hidden="1" customWidth="1"/>
    <col min="5276" max="5283" width="9.42578125" style="2" customWidth="1"/>
    <col min="5284" max="5290" width="12.5703125" style="2"/>
    <col min="5291" max="5291" width="50.5703125" style="2" customWidth="1"/>
    <col min="5292" max="5314" width="9.7109375" style="2" customWidth="1"/>
    <col min="5315" max="5320" width="10.28515625" style="2" customWidth="1"/>
    <col min="5321" max="5327" width="12.5703125" style="2"/>
    <col min="5328" max="5328" width="49.85546875" style="2" customWidth="1"/>
    <col min="5329" max="5342" width="8.7109375" style="2" customWidth="1"/>
    <col min="5343" max="5351" width="9.42578125" style="2" customWidth="1"/>
    <col min="5352" max="5357" width="9.5703125" style="2" customWidth="1"/>
    <col min="5358" max="5509" width="12.5703125" style="2"/>
    <col min="5510" max="5510" width="55.5703125" style="2" customWidth="1"/>
    <col min="5511" max="5531" width="0" style="2" hidden="1" customWidth="1"/>
    <col min="5532" max="5539" width="9.42578125" style="2" customWidth="1"/>
    <col min="5540" max="5546" width="12.5703125" style="2"/>
    <col min="5547" max="5547" width="50.5703125" style="2" customWidth="1"/>
    <col min="5548" max="5570" width="9.7109375" style="2" customWidth="1"/>
    <col min="5571" max="5576" width="10.28515625" style="2" customWidth="1"/>
    <col min="5577" max="5583" width="12.5703125" style="2"/>
    <col min="5584" max="5584" width="49.85546875" style="2" customWidth="1"/>
    <col min="5585" max="5598" width="8.7109375" style="2" customWidth="1"/>
    <col min="5599" max="5607" width="9.42578125" style="2" customWidth="1"/>
    <col min="5608" max="5613" width="9.5703125" style="2" customWidth="1"/>
    <col min="5614" max="5765" width="12.5703125" style="2"/>
    <col min="5766" max="5766" width="55.5703125" style="2" customWidth="1"/>
    <col min="5767" max="5787" width="0" style="2" hidden="1" customWidth="1"/>
    <col min="5788" max="5795" width="9.42578125" style="2" customWidth="1"/>
    <col min="5796" max="5802" width="12.5703125" style="2"/>
    <col min="5803" max="5803" width="50.5703125" style="2" customWidth="1"/>
    <col min="5804" max="5826" width="9.7109375" style="2" customWidth="1"/>
    <col min="5827" max="5832" width="10.28515625" style="2" customWidth="1"/>
    <col min="5833" max="5839" width="12.5703125" style="2"/>
    <col min="5840" max="5840" width="49.85546875" style="2" customWidth="1"/>
    <col min="5841" max="5854" width="8.7109375" style="2" customWidth="1"/>
    <col min="5855" max="5863" width="9.42578125" style="2" customWidth="1"/>
    <col min="5864" max="5869" width="9.5703125" style="2" customWidth="1"/>
    <col min="5870" max="6021" width="12.5703125" style="2"/>
    <col min="6022" max="6022" width="55.5703125" style="2" customWidth="1"/>
    <col min="6023" max="6043" width="0" style="2" hidden="1" customWidth="1"/>
    <col min="6044" max="6051" width="9.42578125" style="2" customWidth="1"/>
    <col min="6052" max="6058" width="12.5703125" style="2"/>
    <col min="6059" max="6059" width="50.5703125" style="2" customWidth="1"/>
    <col min="6060" max="6082" width="9.7109375" style="2" customWidth="1"/>
    <col min="6083" max="6088" width="10.28515625" style="2" customWidth="1"/>
    <col min="6089" max="6095" width="12.5703125" style="2"/>
    <col min="6096" max="6096" width="49.85546875" style="2" customWidth="1"/>
    <col min="6097" max="6110" width="8.7109375" style="2" customWidth="1"/>
    <col min="6111" max="6119" width="9.42578125" style="2" customWidth="1"/>
    <col min="6120" max="6125" width="9.5703125" style="2" customWidth="1"/>
    <col min="6126" max="6277" width="12.5703125" style="2"/>
    <col min="6278" max="6278" width="55.5703125" style="2" customWidth="1"/>
    <col min="6279" max="6299" width="0" style="2" hidden="1" customWidth="1"/>
    <col min="6300" max="6307" width="9.42578125" style="2" customWidth="1"/>
    <col min="6308" max="6314" width="12.5703125" style="2"/>
    <col min="6315" max="6315" width="50.5703125" style="2" customWidth="1"/>
    <col min="6316" max="6338" width="9.7109375" style="2" customWidth="1"/>
    <col min="6339" max="6344" width="10.28515625" style="2" customWidth="1"/>
    <col min="6345" max="6351" width="12.5703125" style="2"/>
    <col min="6352" max="6352" width="49.85546875" style="2" customWidth="1"/>
    <col min="6353" max="6366" width="8.7109375" style="2" customWidth="1"/>
    <col min="6367" max="6375" width="9.42578125" style="2" customWidth="1"/>
    <col min="6376" max="6381" width="9.5703125" style="2" customWidth="1"/>
    <col min="6382" max="6533" width="12.5703125" style="2"/>
    <col min="6534" max="6534" width="55.5703125" style="2" customWidth="1"/>
    <col min="6535" max="6555" width="0" style="2" hidden="1" customWidth="1"/>
    <col min="6556" max="6563" width="9.42578125" style="2" customWidth="1"/>
    <col min="6564" max="6570" width="12.5703125" style="2"/>
    <col min="6571" max="6571" width="50.5703125" style="2" customWidth="1"/>
    <col min="6572" max="6594" width="9.7109375" style="2" customWidth="1"/>
    <col min="6595" max="6600" width="10.28515625" style="2" customWidth="1"/>
    <col min="6601" max="6607" width="12.5703125" style="2"/>
    <col min="6608" max="6608" width="49.85546875" style="2" customWidth="1"/>
    <col min="6609" max="6622" width="8.7109375" style="2" customWidth="1"/>
    <col min="6623" max="6631" width="9.42578125" style="2" customWidth="1"/>
    <col min="6632" max="6637" width="9.5703125" style="2" customWidth="1"/>
    <col min="6638" max="6789" width="12.5703125" style="2"/>
    <col min="6790" max="6790" width="55.5703125" style="2" customWidth="1"/>
    <col min="6791" max="6811" width="0" style="2" hidden="1" customWidth="1"/>
    <col min="6812" max="6819" width="9.42578125" style="2" customWidth="1"/>
    <col min="6820" max="6826" width="12.5703125" style="2"/>
    <col min="6827" max="6827" width="50.5703125" style="2" customWidth="1"/>
    <col min="6828" max="6850" width="9.7109375" style="2" customWidth="1"/>
    <col min="6851" max="6856" width="10.28515625" style="2" customWidth="1"/>
    <col min="6857" max="6863" width="12.5703125" style="2"/>
    <col min="6864" max="6864" width="49.85546875" style="2" customWidth="1"/>
    <col min="6865" max="6878" width="8.7109375" style="2" customWidth="1"/>
    <col min="6879" max="6887" width="9.42578125" style="2" customWidth="1"/>
    <col min="6888" max="6893" width="9.5703125" style="2" customWidth="1"/>
    <col min="6894" max="7045" width="12.5703125" style="2"/>
    <col min="7046" max="7046" width="55.5703125" style="2" customWidth="1"/>
    <col min="7047" max="7067" width="0" style="2" hidden="1" customWidth="1"/>
    <col min="7068" max="7075" width="9.42578125" style="2" customWidth="1"/>
    <col min="7076" max="7082" width="12.5703125" style="2"/>
    <col min="7083" max="7083" width="50.5703125" style="2" customWidth="1"/>
    <col min="7084" max="7106" width="9.7109375" style="2" customWidth="1"/>
    <col min="7107" max="7112" width="10.28515625" style="2" customWidth="1"/>
    <col min="7113" max="7119" width="12.5703125" style="2"/>
    <col min="7120" max="7120" width="49.85546875" style="2" customWidth="1"/>
    <col min="7121" max="7134" width="8.7109375" style="2" customWidth="1"/>
    <col min="7135" max="7143" width="9.42578125" style="2" customWidth="1"/>
    <col min="7144" max="7149" width="9.5703125" style="2" customWidth="1"/>
    <col min="7150" max="7301" width="12.5703125" style="2"/>
    <col min="7302" max="7302" width="55.5703125" style="2" customWidth="1"/>
    <col min="7303" max="7323" width="0" style="2" hidden="1" customWidth="1"/>
    <col min="7324" max="7331" width="9.42578125" style="2" customWidth="1"/>
    <col min="7332" max="7338" width="12.5703125" style="2"/>
    <col min="7339" max="7339" width="50.5703125" style="2" customWidth="1"/>
    <col min="7340" max="7362" width="9.7109375" style="2" customWidth="1"/>
    <col min="7363" max="7368" width="10.28515625" style="2" customWidth="1"/>
    <col min="7369" max="7375" width="12.5703125" style="2"/>
    <col min="7376" max="7376" width="49.85546875" style="2" customWidth="1"/>
    <col min="7377" max="7390" width="8.7109375" style="2" customWidth="1"/>
    <col min="7391" max="7399" width="9.42578125" style="2" customWidth="1"/>
    <col min="7400" max="7405" width="9.5703125" style="2" customWidth="1"/>
    <col min="7406" max="7557" width="12.5703125" style="2"/>
    <col min="7558" max="7558" width="55.5703125" style="2" customWidth="1"/>
    <col min="7559" max="7579" width="0" style="2" hidden="1" customWidth="1"/>
    <col min="7580" max="7587" width="9.42578125" style="2" customWidth="1"/>
    <col min="7588" max="7594" width="12.5703125" style="2"/>
    <col min="7595" max="7595" width="50.5703125" style="2" customWidth="1"/>
    <col min="7596" max="7618" width="9.7109375" style="2" customWidth="1"/>
    <col min="7619" max="7624" width="10.28515625" style="2" customWidth="1"/>
    <col min="7625" max="7631" width="12.5703125" style="2"/>
    <col min="7632" max="7632" width="49.85546875" style="2" customWidth="1"/>
    <col min="7633" max="7646" width="8.7109375" style="2" customWidth="1"/>
    <col min="7647" max="7655" width="9.42578125" style="2" customWidth="1"/>
    <col min="7656" max="7661" width="9.5703125" style="2" customWidth="1"/>
    <col min="7662" max="7813" width="12.5703125" style="2"/>
    <col min="7814" max="7814" width="55.5703125" style="2" customWidth="1"/>
    <col min="7815" max="7835" width="0" style="2" hidden="1" customWidth="1"/>
    <col min="7836" max="7843" width="9.42578125" style="2" customWidth="1"/>
    <col min="7844" max="7850" width="12.5703125" style="2"/>
    <col min="7851" max="7851" width="50.5703125" style="2" customWidth="1"/>
    <col min="7852" max="7874" width="9.7109375" style="2" customWidth="1"/>
    <col min="7875" max="7880" width="10.28515625" style="2" customWidth="1"/>
    <col min="7881" max="7887" width="12.5703125" style="2"/>
    <col min="7888" max="7888" width="49.85546875" style="2" customWidth="1"/>
    <col min="7889" max="7902" width="8.7109375" style="2" customWidth="1"/>
    <col min="7903" max="7911" width="9.42578125" style="2" customWidth="1"/>
    <col min="7912" max="7917" width="9.5703125" style="2" customWidth="1"/>
    <col min="7918" max="8069" width="12.5703125" style="2"/>
    <col min="8070" max="8070" width="55.5703125" style="2" customWidth="1"/>
    <col min="8071" max="8091" width="0" style="2" hidden="1" customWidth="1"/>
    <col min="8092" max="8099" width="9.42578125" style="2" customWidth="1"/>
    <col min="8100" max="8106" width="12.5703125" style="2"/>
    <col min="8107" max="8107" width="50.5703125" style="2" customWidth="1"/>
    <col min="8108" max="8130" width="9.7109375" style="2" customWidth="1"/>
    <col min="8131" max="8136" width="10.28515625" style="2" customWidth="1"/>
    <col min="8137" max="8143" width="12.5703125" style="2"/>
    <col min="8144" max="8144" width="49.85546875" style="2" customWidth="1"/>
    <col min="8145" max="8158" width="8.7109375" style="2" customWidth="1"/>
    <col min="8159" max="8167" width="9.42578125" style="2" customWidth="1"/>
    <col min="8168" max="8173" width="9.5703125" style="2" customWidth="1"/>
    <col min="8174" max="8325" width="12.5703125" style="2"/>
    <col min="8326" max="8326" width="55.5703125" style="2" customWidth="1"/>
    <col min="8327" max="8347" width="0" style="2" hidden="1" customWidth="1"/>
    <col min="8348" max="8355" width="9.42578125" style="2" customWidth="1"/>
    <col min="8356" max="8362" width="12.5703125" style="2"/>
    <col min="8363" max="8363" width="50.5703125" style="2" customWidth="1"/>
    <col min="8364" max="8386" width="9.7109375" style="2" customWidth="1"/>
    <col min="8387" max="8392" width="10.28515625" style="2" customWidth="1"/>
    <col min="8393" max="8399" width="12.5703125" style="2"/>
    <col min="8400" max="8400" width="49.85546875" style="2" customWidth="1"/>
    <col min="8401" max="8414" width="8.7109375" style="2" customWidth="1"/>
    <col min="8415" max="8423" width="9.42578125" style="2" customWidth="1"/>
    <col min="8424" max="8429" width="9.5703125" style="2" customWidth="1"/>
    <col min="8430" max="8581" width="12.5703125" style="2"/>
    <col min="8582" max="8582" width="55.5703125" style="2" customWidth="1"/>
    <col min="8583" max="8603" width="0" style="2" hidden="1" customWidth="1"/>
    <col min="8604" max="8611" width="9.42578125" style="2" customWidth="1"/>
    <col min="8612" max="8618" width="12.5703125" style="2"/>
    <col min="8619" max="8619" width="50.5703125" style="2" customWidth="1"/>
    <col min="8620" max="8642" width="9.7109375" style="2" customWidth="1"/>
    <col min="8643" max="8648" width="10.28515625" style="2" customWidth="1"/>
    <col min="8649" max="8655" width="12.5703125" style="2"/>
    <col min="8656" max="8656" width="49.85546875" style="2" customWidth="1"/>
    <col min="8657" max="8670" width="8.7109375" style="2" customWidth="1"/>
    <col min="8671" max="8679" width="9.42578125" style="2" customWidth="1"/>
    <col min="8680" max="8685" width="9.5703125" style="2" customWidth="1"/>
    <col min="8686" max="8837" width="12.5703125" style="2"/>
    <col min="8838" max="8838" width="55.5703125" style="2" customWidth="1"/>
    <col min="8839" max="8859" width="0" style="2" hidden="1" customWidth="1"/>
    <col min="8860" max="8867" width="9.42578125" style="2" customWidth="1"/>
    <col min="8868" max="8874" width="12.5703125" style="2"/>
    <col min="8875" max="8875" width="50.5703125" style="2" customWidth="1"/>
    <col min="8876" max="8898" width="9.7109375" style="2" customWidth="1"/>
    <col min="8899" max="8904" width="10.28515625" style="2" customWidth="1"/>
    <col min="8905" max="8911" width="12.5703125" style="2"/>
    <col min="8912" max="8912" width="49.85546875" style="2" customWidth="1"/>
    <col min="8913" max="8926" width="8.7109375" style="2" customWidth="1"/>
    <col min="8927" max="8935" width="9.42578125" style="2" customWidth="1"/>
    <col min="8936" max="8941" width="9.5703125" style="2" customWidth="1"/>
    <col min="8942" max="9093" width="12.5703125" style="2"/>
    <col min="9094" max="9094" width="55.5703125" style="2" customWidth="1"/>
    <col min="9095" max="9115" width="0" style="2" hidden="1" customWidth="1"/>
    <col min="9116" max="9123" width="9.42578125" style="2" customWidth="1"/>
    <col min="9124" max="9130" width="12.5703125" style="2"/>
    <col min="9131" max="9131" width="50.5703125" style="2" customWidth="1"/>
    <col min="9132" max="9154" width="9.7109375" style="2" customWidth="1"/>
    <col min="9155" max="9160" width="10.28515625" style="2" customWidth="1"/>
    <col min="9161" max="9167" width="12.5703125" style="2"/>
    <col min="9168" max="9168" width="49.85546875" style="2" customWidth="1"/>
    <col min="9169" max="9182" width="8.7109375" style="2" customWidth="1"/>
    <col min="9183" max="9191" width="9.42578125" style="2" customWidth="1"/>
    <col min="9192" max="9197" width="9.5703125" style="2" customWidth="1"/>
    <col min="9198" max="9349" width="12.5703125" style="2"/>
    <col min="9350" max="9350" width="55.5703125" style="2" customWidth="1"/>
    <col min="9351" max="9371" width="0" style="2" hidden="1" customWidth="1"/>
    <col min="9372" max="9379" width="9.42578125" style="2" customWidth="1"/>
    <col min="9380" max="9386" width="12.5703125" style="2"/>
    <col min="9387" max="9387" width="50.5703125" style="2" customWidth="1"/>
    <col min="9388" max="9410" width="9.7109375" style="2" customWidth="1"/>
    <col min="9411" max="9416" width="10.28515625" style="2" customWidth="1"/>
    <col min="9417" max="9423" width="12.5703125" style="2"/>
    <col min="9424" max="9424" width="49.85546875" style="2" customWidth="1"/>
    <col min="9425" max="9438" width="8.7109375" style="2" customWidth="1"/>
    <col min="9439" max="9447" width="9.42578125" style="2" customWidth="1"/>
    <col min="9448" max="9453" width="9.5703125" style="2" customWidth="1"/>
    <col min="9454" max="9605" width="12.5703125" style="2"/>
    <col min="9606" max="9606" width="55.5703125" style="2" customWidth="1"/>
    <col min="9607" max="9627" width="0" style="2" hidden="1" customWidth="1"/>
    <col min="9628" max="9635" width="9.42578125" style="2" customWidth="1"/>
    <col min="9636" max="9642" width="12.5703125" style="2"/>
    <col min="9643" max="9643" width="50.5703125" style="2" customWidth="1"/>
    <col min="9644" max="9666" width="9.7109375" style="2" customWidth="1"/>
    <col min="9667" max="9672" width="10.28515625" style="2" customWidth="1"/>
    <col min="9673" max="9679" width="12.5703125" style="2"/>
    <col min="9680" max="9680" width="49.85546875" style="2" customWidth="1"/>
    <col min="9681" max="9694" width="8.7109375" style="2" customWidth="1"/>
    <col min="9695" max="9703" width="9.42578125" style="2" customWidth="1"/>
    <col min="9704" max="9709" width="9.5703125" style="2" customWidth="1"/>
    <col min="9710" max="9861" width="12.5703125" style="2"/>
    <col min="9862" max="9862" width="55.5703125" style="2" customWidth="1"/>
    <col min="9863" max="9883" width="0" style="2" hidden="1" customWidth="1"/>
    <col min="9884" max="9891" width="9.42578125" style="2" customWidth="1"/>
    <col min="9892" max="9898" width="12.5703125" style="2"/>
    <col min="9899" max="9899" width="50.5703125" style="2" customWidth="1"/>
    <col min="9900" max="9922" width="9.7109375" style="2" customWidth="1"/>
    <col min="9923" max="9928" width="10.28515625" style="2" customWidth="1"/>
    <col min="9929" max="9935" width="12.5703125" style="2"/>
    <col min="9936" max="9936" width="49.85546875" style="2" customWidth="1"/>
    <col min="9937" max="9950" width="8.7109375" style="2" customWidth="1"/>
    <col min="9951" max="9959" width="9.42578125" style="2" customWidth="1"/>
    <col min="9960" max="9965" width="9.5703125" style="2" customWidth="1"/>
    <col min="9966" max="10117" width="12.5703125" style="2"/>
    <col min="10118" max="10118" width="55.5703125" style="2" customWidth="1"/>
    <col min="10119" max="10139" width="0" style="2" hidden="1" customWidth="1"/>
    <col min="10140" max="10147" width="9.42578125" style="2" customWidth="1"/>
    <col min="10148" max="10154" width="12.5703125" style="2"/>
    <col min="10155" max="10155" width="50.5703125" style="2" customWidth="1"/>
    <col min="10156" max="10178" width="9.7109375" style="2" customWidth="1"/>
    <col min="10179" max="10184" width="10.28515625" style="2" customWidth="1"/>
    <col min="10185" max="10191" width="12.5703125" style="2"/>
    <col min="10192" max="10192" width="49.85546875" style="2" customWidth="1"/>
    <col min="10193" max="10206" width="8.7109375" style="2" customWidth="1"/>
    <col min="10207" max="10215" width="9.42578125" style="2" customWidth="1"/>
    <col min="10216" max="10221" width="9.5703125" style="2" customWidth="1"/>
    <col min="10222" max="10373" width="12.5703125" style="2"/>
    <col min="10374" max="10374" width="55.5703125" style="2" customWidth="1"/>
    <col min="10375" max="10395" width="0" style="2" hidden="1" customWidth="1"/>
    <col min="10396" max="10403" width="9.42578125" style="2" customWidth="1"/>
    <col min="10404" max="10410" width="12.5703125" style="2"/>
    <col min="10411" max="10411" width="50.5703125" style="2" customWidth="1"/>
    <col min="10412" max="10434" width="9.7109375" style="2" customWidth="1"/>
    <col min="10435" max="10440" width="10.28515625" style="2" customWidth="1"/>
    <col min="10441" max="10447" width="12.5703125" style="2"/>
    <col min="10448" max="10448" width="49.85546875" style="2" customWidth="1"/>
    <col min="10449" max="10462" width="8.7109375" style="2" customWidth="1"/>
    <col min="10463" max="10471" width="9.42578125" style="2" customWidth="1"/>
    <col min="10472" max="10477" width="9.5703125" style="2" customWidth="1"/>
    <col min="10478" max="10629" width="12.5703125" style="2"/>
    <col min="10630" max="10630" width="55.5703125" style="2" customWidth="1"/>
    <col min="10631" max="10651" width="0" style="2" hidden="1" customWidth="1"/>
    <col min="10652" max="10659" width="9.42578125" style="2" customWidth="1"/>
    <col min="10660" max="10666" width="12.5703125" style="2"/>
    <col min="10667" max="10667" width="50.5703125" style="2" customWidth="1"/>
    <col min="10668" max="10690" width="9.7109375" style="2" customWidth="1"/>
    <col min="10691" max="10696" width="10.28515625" style="2" customWidth="1"/>
    <col min="10697" max="10703" width="12.5703125" style="2"/>
    <col min="10704" max="10704" width="49.85546875" style="2" customWidth="1"/>
    <col min="10705" max="10718" width="8.7109375" style="2" customWidth="1"/>
    <col min="10719" max="10727" width="9.42578125" style="2" customWidth="1"/>
    <col min="10728" max="10733" width="9.5703125" style="2" customWidth="1"/>
    <col min="10734" max="10885" width="12.5703125" style="2"/>
    <col min="10886" max="10886" width="55.5703125" style="2" customWidth="1"/>
    <col min="10887" max="10907" width="0" style="2" hidden="1" customWidth="1"/>
    <col min="10908" max="10915" width="9.42578125" style="2" customWidth="1"/>
    <col min="10916" max="10922" width="12.5703125" style="2"/>
    <col min="10923" max="10923" width="50.5703125" style="2" customWidth="1"/>
    <col min="10924" max="10946" width="9.7109375" style="2" customWidth="1"/>
    <col min="10947" max="10952" width="10.28515625" style="2" customWidth="1"/>
    <col min="10953" max="10959" width="12.5703125" style="2"/>
    <col min="10960" max="10960" width="49.85546875" style="2" customWidth="1"/>
    <col min="10961" max="10974" width="8.7109375" style="2" customWidth="1"/>
    <col min="10975" max="10983" width="9.42578125" style="2" customWidth="1"/>
    <col min="10984" max="10989" width="9.5703125" style="2" customWidth="1"/>
    <col min="10990" max="11141" width="12.5703125" style="2"/>
    <col min="11142" max="11142" width="55.5703125" style="2" customWidth="1"/>
    <col min="11143" max="11163" width="0" style="2" hidden="1" customWidth="1"/>
    <col min="11164" max="11171" width="9.42578125" style="2" customWidth="1"/>
    <col min="11172" max="11178" width="12.5703125" style="2"/>
    <col min="11179" max="11179" width="50.5703125" style="2" customWidth="1"/>
    <col min="11180" max="11202" width="9.7109375" style="2" customWidth="1"/>
    <col min="11203" max="11208" width="10.28515625" style="2" customWidth="1"/>
    <col min="11209" max="11215" width="12.5703125" style="2"/>
    <col min="11216" max="11216" width="49.85546875" style="2" customWidth="1"/>
    <col min="11217" max="11230" width="8.7109375" style="2" customWidth="1"/>
    <col min="11231" max="11239" width="9.42578125" style="2" customWidth="1"/>
    <col min="11240" max="11245" width="9.5703125" style="2" customWidth="1"/>
    <col min="11246" max="11397" width="12.5703125" style="2"/>
    <col min="11398" max="11398" width="55.5703125" style="2" customWidth="1"/>
    <col min="11399" max="11419" width="0" style="2" hidden="1" customWidth="1"/>
    <col min="11420" max="11427" width="9.42578125" style="2" customWidth="1"/>
    <col min="11428" max="11434" width="12.5703125" style="2"/>
    <col min="11435" max="11435" width="50.5703125" style="2" customWidth="1"/>
    <col min="11436" max="11458" width="9.7109375" style="2" customWidth="1"/>
    <col min="11459" max="11464" width="10.28515625" style="2" customWidth="1"/>
    <col min="11465" max="11471" width="12.5703125" style="2"/>
    <col min="11472" max="11472" width="49.85546875" style="2" customWidth="1"/>
    <col min="11473" max="11486" width="8.7109375" style="2" customWidth="1"/>
    <col min="11487" max="11495" width="9.42578125" style="2" customWidth="1"/>
    <col min="11496" max="11501" width="9.5703125" style="2" customWidth="1"/>
    <col min="11502" max="11653" width="12.5703125" style="2"/>
    <col min="11654" max="11654" width="55.5703125" style="2" customWidth="1"/>
    <col min="11655" max="11675" width="0" style="2" hidden="1" customWidth="1"/>
    <col min="11676" max="11683" width="9.42578125" style="2" customWidth="1"/>
    <col min="11684" max="11690" width="12.5703125" style="2"/>
    <col min="11691" max="11691" width="50.5703125" style="2" customWidth="1"/>
    <col min="11692" max="11714" width="9.7109375" style="2" customWidth="1"/>
    <col min="11715" max="11720" width="10.28515625" style="2" customWidth="1"/>
    <col min="11721" max="11727" width="12.5703125" style="2"/>
    <col min="11728" max="11728" width="49.85546875" style="2" customWidth="1"/>
    <col min="11729" max="11742" width="8.7109375" style="2" customWidth="1"/>
    <col min="11743" max="11751" width="9.42578125" style="2" customWidth="1"/>
    <col min="11752" max="11757" width="9.5703125" style="2" customWidth="1"/>
    <col min="11758" max="11909" width="12.5703125" style="2"/>
    <col min="11910" max="11910" width="55.5703125" style="2" customWidth="1"/>
    <col min="11911" max="11931" width="0" style="2" hidden="1" customWidth="1"/>
    <col min="11932" max="11939" width="9.42578125" style="2" customWidth="1"/>
    <col min="11940" max="11946" width="12.5703125" style="2"/>
    <col min="11947" max="11947" width="50.5703125" style="2" customWidth="1"/>
    <col min="11948" max="11970" width="9.7109375" style="2" customWidth="1"/>
    <col min="11971" max="11976" width="10.28515625" style="2" customWidth="1"/>
    <col min="11977" max="11983" width="12.5703125" style="2"/>
    <col min="11984" max="11984" width="49.85546875" style="2" customWidth="1"/>
    <col min="11985" max="11998" width="8.7109375" style="2" customWidth="1"/>
    <col min="11999" max="12007" width="9.42578125" style="2" customWidth="1"/>
    <col min="12008" max="12013" width="9.5703125" style="2" customWidth="1"/>
    <col min="12014" max="12165" width="12.5703125" style="2"/>
    <col min="12166" max="12166" width="55.5703125" style="2" customWidth="1"/>
    <col min="12167" max="12187" width="0" style="2" hidden="1" customWidth="1"/>
    <col min="12188" max="12195" width="9.42578125" style="2" customWidth="1"/>
    <col min="12196" max="12202" width="12.5703125" style="2"/>
    <col min="12203" max="12203" width="50.5703125" style="2" customWidth="1"/>
    <col min="12204" max="12226" width="9.7109375" style="2" customWidth="1"/>
    <col min="12227" max="12232" width="10.28515625" style="2" customWidth="1"/>
    <col min="12233" max="12239" width="12.5703125" style="2"/>
    <col min="12240" max="12240" width="49.85546875" style="2" customWidth="1"/>
    <col min="12241" max="12254" width="8.7109375" style="2" customWidth="1"/>
    <col min="12255" max="12263" width="9.42578125" style="2" customWidth="1"/>
    <col min="12264" max="12269" width="9.5703125" style="2" customWidth="1"/>
    <col min="12270" max="12421" width="12.5703125" style="2"/>
    <col min="12422" max="12422" width="55.5703125" style="2" customWidth="1"/>
    <col min="12423" max="12443" width="0" style="2" hidden="1" customWidth="1"/>
    <col min="12444" max="12451" width="9.42578125" style="2" customWidth="1"/>
    <col min="12452" max="12458" width="12.5703125" style="2"/>
    <col min="12459" max="12459" width="50.5703125" style="2" customWidth="1"/>
    <col min="12460" max="12482" width="9.7109375" style="2" customWidth="1"/>
    <col min="12483" max="12488" width="10.28515625" style="2" customWidth="1"/>
    <col min="12489" max="12495" width="12.5703125" style="2"/>
    <col min="12496" max="12496" width="49.85546875" style="2" customWidth="1"/>
    <col min="12497" max="12510" width="8.7109375" style="2" customWidth="1"/>
    <col min="12511" max="12519" width="9.42578125" style="2" customWidth="1"/>
    <col min="12520" max="12525" width="9.5703125" style="2" customWidth="1"/>
    <col min="12526" max="12677" width="12.5703125" style="2"/>
    <col min="12678" max="12678" width="55.5703125" style="2" customWidth="1"/>
    <col min="12679" max="12699" width="0" style="2" hidden="1" customWidth="1"/>
    <col min="12700" max="12707" width="9.42578125" style="2" customWidth="1"/>
    <col min="12708" max="12714" width="12.5703125" style="2"/>
    <col min="12715" max="12715" width="50.5703125" style="2" customWidth="1"/>
    <col min="12716" max="12738" width="9.7109375" style="2" customWidth="1"/>
    <col min="12739" max="12744" width="10.28515625" style="2" customWidth="1"/>
    <col min="12745" max="12751" width="12.5703125" style="2"/>
    <col min="12752" max="12752" width="49.85546875" style="2" customWidth="1"/>
    <col min="12753" max="12766" width="8.7109375" style="2" customWidth="1"/>
    <col min="12767" max="12775" width="9.42578125" style="2" customWidth="1"/>
    <col min="12776" max="12781" width="9.5703125" style="2" customWidth="1"/>
    <col min="12782" max="12933" width="12.5703125" style="2"/>
    <col min="12934" max="12934" width="55.5703125" style="2" customWidth="1"/>
    <col min="12935" max="12955" width="0" style="2" hidden="1" customWidth="1"/>
    <col min="12956" max="12963" width="9.42578125" style="2" customWidth="1"/>
    <col min="12964" max="12970" width="12.5703125" style="2"/>
    <col min="12971" max="12971" width="50.5703125" style="2" customWidth="1"/>
    <col min="12972" max="12994" width="9.7109375" style="2" customWidth="1"/>
    <col min="12995" max="13000" width="10.28515625" style="2" customWidth="1"/>
    <col min="13001" max="13007" width="12.5703125" style="2"/>
    <col min="13008" max="13008" width="49.85546875" style="2" customWidth="1"/>
    <col min="13009" max="13022" width="8.7109375" style="2" customWidth="1"/>
    <col min="13023" max="13031" width="9.42578125" style="2" customWidth="1"/>
    <col min="13032" max="13037" width="9.5703125" style="2" customWidth="1"/>
    <col min="13038" max="13189" width="12.5703125" style="2"/>
    <col min="13190" max="13190" width="55.5703125" style="2" customWidth="1"/>
    <col min="13191" max="13211" width="0" style="2" hidden="1" customWidth="1"/>
    <col min="13212" max="13219" width="9.42578125" style="2" customWidth="1"/>
    <col min="13220" max="13226" width="12.5703125" style="2"/>
    <col min="13227" max="13227" width="50.5703125" style="2" customWidth="1"/>
    <col min="13228" max="13250" width="9.7109375" style="2" customWidth="1"/>
    <col min="13251" max="13256" width="10.28515625" style="2" customWidth="1"/>
    <col min="13257" max="13263" width="12.5703125" style="2"/>
    <col min="13264" max="13264" width="49.85546875" style="2" customWidth="1"/>
    <col min="13265" max="13278" width="8.7109375" style="2" customWidth="1"/>
    <col min="13279" max="13287" width="9.42578125" style="2" customWidth="1"/>
    <col min="13288" max="13293" width="9.5703125" style="2" customWidth="1"/>
    <col min="13294" max="13445" width="12.5703125" style="2"/>
    <col min="13446" max="13446" width="55.5703125" style="2" customWidth="1"/>
    <col min="13447" max="13467" width="0" style="2" hidden="1" customWidth="1"/>
    <col min="13468" max="13475" width="9.42578125" style="2" customWidth="1"/>
    <col min="13476" max="13482" width="12.5703125" style="2"/>
    <col min="13483" max="13483" width="50.5703125" style="2" customWidth="1"/>
    <col min="13484" max="13506" width="9.7109375" style="2" customWidth="1"/>
    <col min="13507" max="13512" width="10.28515625" style="2" customWidth="1"/>
    <col min="13513" max="13519" width="12.5703125" style="2"/>
    <col min="13520" max="13520" width="49.85546875" style="2" customWidth="1"/>
    <col min="13521" max="13534" width="8.7109375" style="2" customWidth="1"/>
    <col min="13535" max="13543" width="9.42578125" style="2" customWidth="1"/>
    <col min="13544" max="13549" width="9.5703125" style="2" customWidth="1"/>
    <col min="13550" max="13701" width="12.5703125" style="2"/>
    <col min="13702" max="13702" width="55.5703125" style="2" customWidth="1"/>
    <col min="13703" max="13723" width="0" style="2" hidden="1" customWidth="1"/>
    <col min="13724" max="13731" width="9.42578125" style="2" customWidth="1"/>
    <col min="13732" max="13738" width="12.5703125" style="2"/>
    <col min="13739" max="13739" width="50.5703125" style="2" customWidth="1"/>
    <col min="13740" max="13762" width="9.7109375" style="2" customWidth="1"/>
    <col min="13763" max="13768" width="10.28515625" style="2" customWidth="1"/>
    <col min="13769" max="13775" width="12.5703125" style="2"/>
    <col min="13776" max="13776" width="49.85546875" style="2" customWidth="1"/>
    <col min="13777" max="13790" width="8.7109375" style="2" customWidth="1"/>
    <col min="13791" max="13799" width="9.42578125" style="2" customWidth="1"/>
    <col min="13800" max="13805" width="9.5703125" style="2" customWidth="1"/>
    <col min="13806" max="13957" width="12.5703125" style="2"/>
    <col min="13958" max="13958" width="55.5703125" style="2" customWidth="1"/>
    <col min="13959" max="13979" width="0" style="2" hidden="1" customWidth="1"/>
    <col min="13980" max="13987" width="9.42578125" style="2" customWidth="1"/>
    <col min="13988" max="13994" width="12.5703125" style="2"/>
    <col min="13995" max="13995" width="50.5703125" style="2" customWidth="1"/>
    <col min="13996" max="14018" width="9.7109375" style="2" customWidth="1"/>
    <col min="14019" max="14024" width="10.28515625" style="2" customWidth="1"/>
    <col min="14025" max="14031" width="12.5703125" style="2"/>
    <col min="14032" max="14032" width="49.85546875" style="2" customWidth="1"/>
    <col min="14033" max="14046" width="8.7109375" style="2" customWidth="1"/>
    <col min="14047" max="14055" width="9.42578125" style="2" customWidth="1"/>
    <col min="14056" max="14061" width="9.5703125" style="2" customWidth="1"/>
    <col min="14062" max="14213" width="12.5703125" style="2"/>
    <col min="14214" max="14214" width="55.5703125" style="2" customWidth="1"/>
    <col min="14215" max="14235" width="0" style="2" hidden="1" customWidth="1"/>
    <col min="14236" max="14243" width="9.42578125" style="2" customWidth="1"/>
    <col min="14244" max="14250" width="12.5703125" style="2"/>
    <col min="14251" max="14251" width="50.5703125" style="2" customWidth="1"/>
    <col min="14252" max="14274" width="9.7109375" style="2" customWidth="1"/>
    <col min="14275" max="14280" width="10.28515625" style="2" customWidth="1"/>
    <col min="14281" max="14287" width="12.5703125" style="2"/>
    <col min="14288" max="14288" width="49.85546875" style="2" customWidth="1"/>
    <col min="14289" max="14302" width="8.7109375" style="2" customWidth="1"/>
    <col min="14303" max="14311" width="9.42578125" style="2" customWidth="1"/>
    <col min="14312" max="14317" width="9.5703125" style="2" customWidth="1"/>
    <col min="14318" max="14469" width="12.5703125" style="2"/>
    <col min="14470" max="14470" width="55.5703125" style="2" customWidth="1"/>
    <col min="14471" max="14491" width="0" style="2" hidden="1" customWidth="1"/>
    <col min="14492" max="14499" width="9.42578125" style="2" customWidth="1"/>
    <col min="14500" max="14506" width="12.5703125" style="2"/>
    <col min="14507" max="14507" width="50.5703125" style="2" customWidth="1"/>
    <col min="14508" max="14530" width="9.7109375" style="2" customWidth="1"/>
    <col min="14531" max="14536" width="10.28515625" style="2" customWidth="1"/>
    <col min="14537" max="14543" width="12.5703125" style="2"/>
    <col min="14544" max="14544" width="49.85546875" style="2" customWidth="1"/>
    <col min="14545" max="14558" width="8.7109375" style="2" customWidth="1"/>
    <col min="14559" max="14567" width="9.42578125" style="2" customWidth="1"/>
    <col min="14568" max="14573" width="9.5703125" style="2" customWidth="1"/>
    <col min="14574" max="14725" width="12.5703125" style="2"/>
    <col min="14726" max="14726" width="55.5703125" style="2" customWidth="1"/>
    <col min="14727" max="14747" width="0" style="2" hidden="1" customWidth="1"/>
    <col min="14748" max="14755" width="9.42578125" style="2" customWidth="1"/>
    <col min="14756" max="14762" width="12.5703125" style="2"/>
    <col min="14763" max="14763" width="50.5703125" style="2" customWidth="1"/>
    <col min="14764" max="14786" width="9.7109375" style="2" customWidth="1"/>
    <col min="14787" max="14792" width="10.28515625" style="2" customWidth="1"/>
    <col min="14793" max="14799" width="12.5703125" style="2"/>
    <col min="14800" max="14800" width="49.85546875" style="2" customWidth="1"/>
    <col min="14801" max="14814" width="8.7109375" style="2" customWidth="1"/>
    <col min="14815" max="14823" width="9.42578125" style="2" customWidth="1"/>
    <col min="14824" max="14829" width="9.5703125" style="2" customWidth="1"/>
    <col min="14830" max="14981" width="12.5703125" style="2"/>
    <col min="14982" max="14982" width="55.5703125" style="2" customWidth="1"/>
    <col min="14983" max="15003" width="0" style="2" hidden="1" customWidth="1"/>
    <col min="15004" max="15011" width="9.42578125" style="2" customWidth="1"/>
    <col min="15012" max="15018" width="12.5703125" style="2"/>
    <col min="15019" max="15019" width="50.5703125" style="2" customWidth="1"/>
    <col min="15020" max="15042" width="9.7109375" style="2" customWidth="1"/>
    <col min="15043" max="15048" width="10.28515625" style="2" customWidth="1"/>
    <col min="15049" max="15055" width="12.5703125" style="2"/>
    <col min="15056" max="15056" width="49.85546875" style="2" customWidth="1"/>
    <col min="15057" max="15070" width="8.7109375" style="2" customWidth="1"/>
    <col min="15071" max="15079" width="9.42578125" style="2" customWidth="1"/>
    <col min="15080" max="15085" width="9.5703125" style="2" customWidth="1"/>
    <col min="15086" max="15237" width="12.5703125" style="2"/>
    <col min="15238" max="15238" width="55.5703125" style="2" customWidth="1"/>
    <col min="15239" max="15259" width="0" style="2" hidden="1" customWidth="1"/>
    <col min="15260" max="15267" width="9.42578125" style="2" customWidth="1"/>
    <col min="15268" max="15274" width="12.5703125" style="2"/>
    <col min="15275" max="15275" width="50.5703125" style="2" customWidth="1"/>
    <col min="15276" max="15298" width="9.7109375" style="2" customWidth="1"/>
    <col min="15299" max="15304" width="10.28515625" style="2" customWidth="1"/>
    <col min="15305" max="15311" width="12.5703125" style="2"/>
    <col min="15312" max="15312" width="49.85546875" style="2" customWidth="1"/>
    <col min="15313" max="15326" width="8.7109375" style="2" customWidth="1"/>
    <col min="15327" max="15335" width="9.42578125" style="2" customWidth="1"/>
    <col min="15336" max="15341" width="9.5703125" style="2" customWidth="1"/>
    <col min="15342" max="15493" width="12.5703125" style="2"/>
    <col min="15494" max="15494" width="55.5703125" style="2" customWidth="1"/>
    <col min="15495" max="15515" width="0" style="2" hidden="1" customWidth="1"/>
    <col min="15516" max="15523" width="9.42578125" style="2" customWidth="1"/>
    <col min="15524" max="15530" width="12.5703125" style="2"/>
    <col min="15531" max="15531" width="50.5703125" style="2" customWidth="1"/>
    <col min="15532" max="15554" width="9.7109375" style="2" customWidth="1"/>
    <col min="15555" max="15560" width="10.28515625" style="2" customWidth="1"/>
    <col min="15561" max="15567" width="12.5703125" style="2"/>
    <col min="15568" max="15568" width="49.85546875" style="2" customWidth="1"/>
    <col min="15569" max="15582" width="8.7109375" style="2" customWidth="1"/>
    <col min="15583" max="15591" width="9.42578125" style="2" customWidth="1"/>
    <col min="15592" max="15597" width="9.5703125" style="2" customWidth="1"/>
    <col min="15598" max="15749" width="12.5703125" style="2"/>
    <col min="15750" max="15750" width="55.5703125" style="2" customWidth="1"/>
    <col min="15751" max="15771" width="0" style="2" hidden="1" customWidth="1"/>
    <col min="15772" max="15779" width="9.42578125" style="2" customWidth="1"/>
    <col min="15780" max="15786" width="12.5703125" style="2"/>
    <col min="15787" max="15787" width="50.5703125" style="2" customWidth="1"/>
    <col min="15788" max="15810" width="9.7109375" style="2" customWidth="1"/>
    <col min="15811" max="15816" width="10.28515625" style="2" customWidth="1"/>
    <col min="15817" max="15823" width="12.5703125" style="2"/>
    <col min="15824" max="15824" width="49.85546875" style="2" customWidth="1"/>
    <col min="15825" max="15838" width="8.7109375" style="2" customWidth="1"/>
    <col min="15839" max="15847" width="9.42578125" style="2" customWidth="1"/>
    <col min="15848" max="15853" width="9.5703125" style="2" customWidth="1"/>
    <col min="15854" max="16005" width="12.5703125" style="2"/>
    <col min="16006" max="16006" width="55.5703125" style="2" customWidth="1"/>
    <col min="16007" max="16027" width="0" style="2" hidden="1" customWidth="1"/>
    <col min="16028" max="16035" width="9.42578125" style="2" customWidth="1"/>
    <col min="16036" max="16042" width="12.5703125" style="2"/>
    <col min="16043" max="16043" width="50.5703125" style="2" customWidth="1"/>
    <col min="16044" max="16066" width="9.7109375" style="2" customWidth="1"/>
    <col min="16067" max="16072" width="10.28515625" style="2" customWidth="1"/>
    <col min="16073" max="16079" width="12.5703125" style="2"/>
    <col min="16080" max="16080" width="49.85546875" style="2" customWidth="1"/>
    <col min="16081" max="16094" width="8.7109375" style="2" customWidth="1"/>
    <col min="16095" max="16103" width="9.42578125" style="2" customWidth="1"/>
    <col min="16104" max="16109" width="9.5703125" style="2" customWidth="1"/>
    <col min="16110" max="16384" width="12.5703125" style="2"/>
  </cols>
  <sheetData>
    <row r="4" spans="1:11">
      <c r="A4" s="1" t="s">
        <v>0</v>
      </c>
    </row>
    <row r="5" spans="1:11">
      <c r="A5" s="1" t="s">
        <v>1</v>
      </c>
    </row>
    <row r="6" spans="1:11">
      <c r="A6" s="1"/>
    </row>
    <row r="7" spans="1:11">
      <c r="A7" s="1" t="s">
        <v>2</v>
      </c>
    </row>
    <row r="8" spans="1:11" ht="24" customHeight="1" thickBot="1">
      <c r="A8" s="3" t="s">
        <v>3</v>
      </c>
      <c r="B8" s="4" t="s">
        <v>4</v>
      </c>
      <c r="C8" s="4" t="s">
        <v>5</v>
      </c>
      <c r="D8" s="4" t="s">
        <v>6</v>
      </c>
      <c r="E8" s="4" t="s">
        <v>77</v>
      </c>
      <c r="F8" s="4" t="s">
        <v>78</v>
      </c>
      <c r="G8" s="4" t="s">
        <v>79</v>
      </c>
      <c r="H8" s="4" t="s">
        <v>80</v>
      </c>
      <c r="I8" s="4" t="s">
        <v>11</v>
      </c>
      <c r="J8" s="4" t="s">
        <v>12</v>
      </c>
      <c r="K8" s="4" t="s">
        <v>13</v>
      </c>
    </row>
    <row r="9" spans="1:11">
      <c r="A9" s="5"/>
    </row>
    <row r="10" spans="1:11">
      <c r="A10" s="6" t="s">
        <v>14</v>
      </c>
      <c r="B10" s="7">
        <f t="shared" ref="B10:K10" si="0">B11+B34+B36</f>
        <v>4676.1030000000001</v>
      </c>
      <c r="C10" s="7">
        <f t="shared" si="0"/>
        <v>5371.3827000000001</v>
      </c>
      <c r="D10" s="7">
        <f t="shared" si="0"/>
        <v>5589.7020000000002</v>
      </c>
      <c r="E10" s="7">
        <f t="shared" si="0"/>
        <v>5514.4395000000004</v>
      </c>
      <c r="F10" s="7">
        <f t="shared" si="0"/>
        <v>6551.0586000000003</v>
      </c>
      <c r="G10" s="7">
        <f t="shared" si="0"/>
        <v>5655.973500000001</v>
      </c>
      <c r="H10" s="7">
        <f t="shared" si="0"/>
        <v>5152.7582999999995</v>
      </c>
      <c r="I10" s="7">
        <f t="shared" si="0"/>
        <v>7035.3846000000003</v>
      </c>
      <c r="J10" s="7">
        <f t="shared" si="0"/>
        <v>7709.7014999999992</v>
      </c>
      <c r="K10" s="7">
        <f t="shared" si="0"/>
        <v>8304.1685999999991</v>
      </c>
    </row>
    <row r="11" spans="1:11">
      <c r="A11" s="8" t="s">
        <v>15</v>
      </c>
      <c r="B11" s="9">
        <f t="shared" ref="B11:K11" si="1">+B12+B32</f>
        <v>4666.8825000000006</v>
      </c>
      <c r="C11" s="9">
        <f t="shared" si="1"/>
        <v>5370.9291000000003</v>
      </c>
      <c r="D11" s="9">
        <f t="shared" si="1"/>
        <v>5589.5102999999999</v>
      </c>
      <c r="E11" s="9">
        <f t="shared" si="1"/>
        <v>5507.0091000000002</v>
      </c>
      <c r="F11" s="9">
        <f t="shared" si="1"/>
        <v>6550.9371000000001</v>
      </c>
      <c r="G11" s="9">
        <f t="shared" si="1"/>
        <v>5655.6873000000005</v>
      </c>
      <c r="H11" s="9">
        <f t="shared" si="1"/>
        <v>5152.2857999999997</v>
      </c>
      <c r="I11" s="9">
        <f t="shared" si="1"/>
        <v>7034.4261000000006</v>
      </c>
      <c r="J11" s="9">
        <f t="shared" si="1"/>
        <v>7706.4182999999994</v>
      </c>
      <c r="K11" s="9">
        <f t="shared" si="1"/>
        <v>8304.1659</v>
      </c>
    </row>
    <row r="12" spans="1:11">
      <c r="A12" s="10" t="s">
        <v>16</v>
      </c>
      <c r="B12" s="11">
        <f t="shared" ref="B12:K12" si="2">B13+B14+B26+B31</f>
        <v>4059.5634000000005</v>
      </c>
      <c r="C12" s="11">
        <f t="shared" si="2"/>
        <v>4533.9831000000004</v>
      </c>
      <c r="D12" s="11">
        <f t="shared" si="2"/>
        <v>4970.6108999999997</v>
      </c>
      <c r="E12" s="11">
        <f t="shared" si="2"/>
        <v>4956.3198000000002</v>
      </c>
      <c r="F12" s="11">
        <f t="shared" si="2"/>
        <v>5936.4845999999998</v>
      </c>
      <c r="G12" s="11">
        <f t="shared" si="2"/>
        <v>4995.8073000000004</v>
      </c>
      <c r="H12" s="11">
        <f t="shared" si="2"/>
        <v>4351.5846000000001</v>
      </c>
      <c r="I12" s="11">
        <f t="shared" si="2"/>
        <v>5827.2777000000006</v>
      </c>
      <c r="J12" s="11">
        <f t="shared" si="2"/>
        <v>6678.8468999999996</v>
      </c>
      <c r="K12" s="11">
        <f t="shared" si="2"/>
        <v>7406.3969999999999</v>
      </c>
    </row>
    <row r="13" spans="1:11">
      <c r="A13" s="12" t="s">
        <v>17</v>
      </c>
      <c r="B13" s="13">
        <f t="shared" ref="B13:K28" si="3">B94*2.7</f>
        <v>289.70460000000003</v>
      </c>
      <c r="C13" s="13">
        <f t="shared" si="3"/>
        <v>280.1952</v>
      </c>
      <c r="D13" s="13">
        <f t="shared" si="3"/>
        <v>325.66860000000003</v>
      </c>
      <c r="E13" s="13">
        <f t="shared" si="3"/>
        <v>333.61200000000002</v>
      </c>
      <c r="F13" s="13">
        <f t="shared" si="3"/>
        <v>295.09920000000005</v>
      </c>
      <c r="G13" s="13">
        <f t="shared" si="3"/>
        <v>270.91800000000001</v>
      </c>
      <c r="H13" s="13">
        <f t="shared" si="3"/>
        <v>387.33660000000003</v>
      </c>
      <c r="I13" s="13">
        <f t="shared" si="3"/>
        <v>396.65429999999998</v>
      </c>
      <c r="J13" s="13">
        <f t="shared" si="3"/>
        <v>436.0797</v>
      </c>
      <c r="K13" s="13">
        <f t="shared" si="3"/>
        <v>548.58870000000002</v>
      </c>
    </row>
    <row r="14" spans="1:11">
      <c r="A14" s="12" t="s">
        <v>18</v>
      </c>
      <c r="B14" s="14">
        <f t="shared" si="3"/>
        <v>2434.5333000000005</v>
      </c>
      <c r="C14" s="14">
        <f t="shared" si="3"/>
        <v>3117.3444000000004</v>
      </c>
      <c r="D14" s="14">
        <f t="shared" si="3"/>
        <v>3461.3108999999995</v>
      </c>
      <c r="E14" s="14">
        <f t="shared" si="3"/>
        <v>3444.4872</v>
      </c>
      <c r="F14" s="14">
        <f t="shared" si="3"/>
        <v>4412.7801000000009</v>
      </c>
      <c r="G14" s="14">
        <f t="shared" si="3"/>
        <v>3618.8262000000004</v>
      </c>
      <c r="H14" s="14">
        <f t="shared" si="3"/>
        <v>3149.8847999999998</v>
      </c>
      <c r="I14" s="14">
        <f t="shared" si="3"/>
        <v>4019.1876000000002</v>
      </c>
      <c r="J14" s="14">
        <f t="shared" si="3"/>
        <v>4398.4052999999994</v>
      </c>
      <c r="K14" s="14">
        <f t="shared" si="3"/>
        <v>4880.6171999999997</v>
      </c>
    </row>
    <row r="15" spans="1:11">
      <c r="A15" s="15" t="s">
        <v>19</v>
      </c>
      <c r="B15" s="16">
        <f t="shared" si="3"/>
        <v>1091.9124000000002</v>
      </c>
      <c r="C15" s="16">
        <f t="shared" si="3"/>
        <v>1940.6979000000003</v>
      </c>
      <c r="D15" s="16">
        <f t="shared" si="3"/>
        <v>2006.8073999999999</v>
      </c>
      <c r="E15" s="16">
        <f t="shared" si="3"/>
        <v>2133.2862</v>
      </c>
      <c r="F15" s="16">
        <f t="shared" si="3"/>
        <v>3029.1516000000006</v>
      </c>
      <c r="G15" s="16">
        <f t="shared" si="3"/>
        <v>2544.5097000000005</v>
      </c>
      <c r="H15" s="16">
        <f t="shared" si="3"/>
        <v>2153.4821999999999</v>
      </c>
      <c r="I15" s="16">
        <f t="shared" si="3"/>
        <v>3290.7735000000002</v>
      </c>
      <c r="J15" s="16">
        <f t="shared" si="3"/>
        <v>3669.3486000000003</v>
      </c>
      <c r="K15" s="16">
        <f t="shared" si="3"/>
        <v>3947.7833999999998</v>
      </c>
    </row>
    <row r="16" spans="1:11">
      <c r="A16" s="17" t="s">
        <v>20</v>
      </c>
      <c r="B16" s="18">
        <f t="shared" si="3"/>
        <v>590.43600000000004</v>
      </c>
      <c r="C16" s="18">
        <f t="shared" si="3"/>
        <v>1695.7404000000001</v>
      </c>
      <c r="D16" s="18">
        <f t="shared" si="3"/>
        <v>1723.0698</v>
      </c>
      <c r="E16" s="18">
        <f t="shared" si="3"/>
        <v>1837.5768</v>
      </c>
      <c r="F16" s="18">
        <f t="shared" si="3"/>
        <v>2420.7390000000005</v>
      </c>
      <c r="G16" s="18">
        <f t="shared" si="3"/>
        <v>2363.9634000000001</v>
      </c>
      <c r="H16" s="18">
        <f t="shared" si="3"/>
        <v>1998.2781</v>
      </c>
      <c r="I16" s="18">
        <f t="shared" si="3"/>
        <v>3066.6762000000003</v>
      </c>
      <c r="J16" s="18">
        <f t="shared" si="3"/>
        <v>3380.5188000000003</v>
      </c>
      <c r="K16" s="18">
        <f t="shared" si="3"/>
        <v>3654.0936000000002</v>
      </c>
    </row>
    <row r="17" spans="1:11">
      <c r="A17" s="17" t="s">
        <v>21</v>
      </c>
      <c r="B17" s="19">
        <f t="shared" si="3"/>
        <v>501.47640000000001</v>
      </c>
      <c r="C17" s="19">
        <f t="shared" si="3"/>
        <v>244.95750000000001</v>
      </c>
      <c r="D17" s="19">
        <f t="shared" si="3"/>
        <v>283.73759999999999</v>
      </c>
      <c r="E17" s="19">
        <f t="shared" si="3"/>
        <v>295.70940000000002</v>
      </c>
      <c r="F17" s="19">
        <f t="shared" si="3"/>
        <v>608.4126</v>
      </c>
      <c r="G17" s="19">
        <f t="shared" si="3"/>
        <v>180.5463</v>
      </c>
      <c r="H17" s="19">
        <f t="shared" si="3"/>
        <v>155.20410000000001</v>
      </c>
      <c r="I17" s="19">
        <f t="shared" si="3"/>
        <v>224.09729999999999</v>
      </c>
      <c r="J17" s="19">
        <f t="shared" si="3"/>
        <v>288.82980000000003</v>
      </c>
      <c r="K17" s="19">
        <f t="shared" si="3"/>
        <v>293.68980000000005</v>
      </c>
    </row>
    <row r="18" spans="1:11">
      <c r="A18" s="15" t="s">
        <v>22</v>
      </c>
      <c r="B18" s="14">
        <f t="shared" si="3"/>
        <v>707.70240000000013</v>
      </c>
      <c r="C18" s="14">
        <f t="shared" si="3"/>
        <v>624.22379999999998</v>
      </c>
      <c r="D18" s="14">
        <f t="shared" si="3"/>
        <v>780.02460000000008</v>
      </c>
      <c r="E18" s="14">
        <f t="shared" si="3"/>
        <v>693.28710000000012</v>
      </c>
      <c r="F18" s="14">
        <f t="shared" si="3"/>
        <v>653.14620000000002</v>
      </c>
      <c r="G18" s="14">
        <f t="shared" si="3"/>
        <v>555.08490000000006</v>
      </c>
      <c r="H18" s="14">
        <f t="shared" si="3"/>
        <v>476.05860000000007</v>
      </c>
      <c r="I18" s="14">
        <f t="shared" si="3"/>
        <v>125.59590000000001</v>
      </c>
      <c r="J18" s="14">
        <f t="shared" si="3"/>
        <v>7.2036000000000007</v>
      </c>
      <c r="K18" s="14">
        <f t="shared" si="3"/>
        <v>50.581800000000008</v>
      </c>
    </row>
    <row r="19" spans="1:11">
      <c r="A19" s="15" t="s">
        <v>23</v>
      </c>
      <c r="B19" s="14">
        <f t="shared" si="3"/>
        <v>67.591800000000006</v>
      </c>
      <c r="C19" s="14">
        <f t="shared" si="3"/>
        <v>71.169300000000007</v>
      </c>
      <c r="D19" s="14">
        <f t="shared" si="3"/>
        <v>73.872</v>
      </c>
      <c r="E19" s="14">
        <f t="shared" si="3"/>
        <v>100.31040000000002</v>
      </c>
      <c r="F19" s="14">
        <f t="shared" si="3"/>
        <v>107.38710000000002</v>
      </c>
      <c r="G19" s="14">
        <f t="shared" si="3"/>
        <v>107.79480000000001</v>
      </c>
      <c r="H19" s="14">
        <f t="shared" si="3"/>
        <v>102.13560000000001</v>
      </c>
      <c r="I19" s="14">
        <f t="shared" si="3"/>
        <v>138.51270000000002</v>
      </c>
      <c r="J19" s="14">
        <f t="shared" si="3"/>
        <v>172.49760000000001</v>
      </c>
      <c r="K19" s="14">
        <f t="shared" si="3"/>
        <v>122.69070000000002</v>
      </c>
    </row>
    <row r="20" spans="1:11">
      <c r="A20" s="15" t="s">
        <v>24</v>
      </c>
      <c r="B20" s="14">
        <f t="shared" si="3"/>
        <v>567.32669999999996</v>
      </c>
      <c r="C20" s="14">
        <f t="shared" si="3"/>
        <v>481.25340000000006</v>
      </c>
      <c r="D20" s="14">
        <f t="shared" si="3"/>
        <v>600.6069</v>
      </c>
      <c r="E20" s="14">
        <f t="shared" si="3"/>
        <v>517.60349999999994</v>
      </c>
      <c r="F20" s="14">
        <f t="shared" si="3"/>
        <v>623.09520000000009</v>
      </c>
      <c r="G20" s="14">
        <f t="shared" si="3"/>
        <v>411.43680000000001</v>
      </c>
      <c r="H20" s="14">
        <f t="shared" si="3"/>
        <v>418.20840000000004</v>
      </c>
      <c r="I20" s="14">
        <f t="shared" si="3"/>
        <v>464.30549999999994</v>
      </c>
      <c r="J20" s="14">
        <f t="shared" si="3"/>
        <v>549.35550000000001</v>
      </c>
      <c r="K20" s="14">
        <f t="shared" si="3"/>
        <v>759.56130000000007</v>
      </c>
    </row>
    <row r="21" spans="1:11">
      <c r="A21" s="17" t="s">
        <v>25</v>
      </c>
      <c r="B21" s="19">
        <f t="shared" si="3"/>
        <v>76.096800000000002</v>
      </c>
      <c r="C21" s="19">
        <f t="shared" si="3"/>
        <v>78.467400000000012</v>
      </c>
      <c r="D21" s="19">
        <f t="shared" si="3"/>
        <v>80.325000000000003</v>
      </c>
      <c r="E21" s="19">
        <f t="shared" si="3"/>
        <v>98.873999999999995</v>
      </c>
      <c r="F21" s="19">
        <f t="shared" si="3"/>
        <v>95.52600000000001</v>
      </c>
      <c r="G21" s="19">
        <f t="shared" si="3"/>
        <v>83.268000000000001</v>
      </c>
      <c r="H21" s="19">
        <f t="shared" si="3"/>
        <v>87.353100000000012</v>
      </c>
      <c r="I21" s="19">
        <f t="shared" si="3"/>
        <v>91.767600000000002</v>
      </c>
      <c r="J21" s="19">
        <f t="shared" si="3"/>
        <v>93.708900000000014</v>
      </c>
      <c r="K21" s="19">
        <f t="shared" si="3"/>
        <v>93.676500000000004</v>
      </c>
    </row>
    <row r="22" spans="1:11">
      <c r="A22" s="17" t="s">
        <v>26</v>
      </c>
      <c r="B22" s="19">
        <f t="shared" si="3"/>
        <v>57.5991</v>
      </c>
      <c r="C22" s="19">
        <f t="shared" si="3"/>
        <v>57.931200000000004</v>
      </c>
      <c r="D22" s="19">
        <f t="shared" si="3"/>
        <v>57.71520000000001</v>
      </c>
      <c r="E22" s="19">
        <f t="shared" si="3"/>
        <v>56.335499999999996</v>
      </c>
      <c r="F22" s="19">
        <f t="shared" si="3"/>
        <v>54.796500000000009</v>
      </c>
      <c r="G22" s="19">
        <f t="shared" si="3"/>
        <v>45.311400000000006</v>
      </c>
      <c r="H22" s="19">
        <f t="shared" si="3"/>
        <v>58.538700000000006</v>
      </c>
      <c r="I22" s="19">
        <f t="shared" si="3"/>
        <v>53.684100000000001</v>
      </c>
      <c r="J22" s="19">
        <f t="shared" si="3"/>
        <v>54.283500000000004</v>
      </c>
      <c r="K22" s="19">
        <f t="shared" si="3"/>
        <v>52.938900000000004</v>
      </c>
    </row>
    <row r="23" spans="1:11">
      <c r="A23" s="17" t="s">
        <v>27</v>
      </c>
      <c r="B23" s="19">
        <f t="shared" si="3"/>
        <v>384.9228</v>
      </c>
      <c r="C23" s="19">
        <f t="shared" si="3"/>
        <v>297.32400000000001</v>
      </c>
      <c r="D23" s="19">
        <f t="shared" si="3"/>
        <v>404.54640000000001</v>
      </c>
      <c r="E23" s="19">
        <f t="shared" si="3"/>
        <v>306.60120000000001</v>
      </c>
      <c r="F23" s="19">
        <f t="shared" si="3"/>
        <v>392.15610000000004</v>
      </c>
      <c r="G23" s="19">
        <f t="shared" si="3"/>
        <v>278.1216</v>
      </c>
      <c r="H23" s="19">
        <f t="shared" si="3"/>
        <v>263.16360000000003</v>
      </c>
      <c r="I23" s="19">
        <f t="shared" si="3"/>
        <v>304.40609999999998</v>
      </c>
      <c r="J23" s="19">
        <f t="shared" si="3"/>
        <v>390.95190000000002</v>
      </c>
      <c r="K23" s="19">
        <f t="shared" si="3"/>
        <v>593.24670000000003</v>
      </c>
    </row>
    <row r="24" spans="1:11">
      <c r="A24" s="17" t="s">
        <v>28</v>
      </c>
      <c r="B24" s="20">
        <f t="shared" si="3"/>
        <v>5.9319000000000006</v>
      </c>
      <c r="C24" s="20">
        <f t="shared" si="3"/>
        <v>5.6808000000000005</v>
      </c>
      <c r="D24" s="20">
        <f t="shared" si="3"/>
        <v>7.3818000000000001</v>
      </c>
      <c r="E24" s="20">
        <f t="shared" si="3"/>
        <v>6.7905000000000006</v>
      </c>
      <c r="F24" s="20">
        <f t="shared" si="3"/>
        <v>6.0021000000000004</v>
      </c>
      <c r="G24" s="20">
        <f t="shared" si="3"/>
        <v>4.7358000000000002</v>
      </c>
      <c r="H24" s="20">
        <f t="shared" si="3"/>
        <v>9.1530000000000005</v>
      </c>
      <c r="I24" s="20">
        <f t="shared" si="3"/>
        <v>14.447700000000001</v>
      </c>
      <c r="J24" s="20">
        <f t="shared" si="3"/>
        <v>10.411200000000001</v>
      </c>
      <c r="K24" s="20">
        <f t="shared" si="3"/>
        <v>19.699200000000001</v>
      </c>
    </row>
    <row r="25" spans="1:11">
      <c r="A25" s="17" t="s">
        <v>29</v>
      </c>
      <c r="B25" s="19">
        <f t="shared" si="3"/>
        <v>42.7761</v>
      </c>
      <c r="C25" s="19">
        <f t="shared" si="3"/>
        <v>41.85</v>
      </c>
      <c r="D25" s="19">
        <f t="shared" si="3"/>
        <v>50.638500000000001</v>
      </c>
      <c r="E25" s="19">
        <f t="shared" si="3"/>
        <v>49.002300000000005</v>
      </c>
      <c r="F25" s="19">
        <f t="shared" si="3"/>
        <v>74.614500000000007</v>
      </c>
      <c r="G25" s="19">
        <f t="shared" si="3"/>
        <v>0</v>
      </c>
      <c r="H25" s="19">
        <f t="shared" si="3"/>
        <v>0</v>
      </c>
      <c r="I25" s="19">
        <f t="shared" si="3"/>
        <v>0</v>
      </c>
      <c r="J25" s="19">
        <f t="shared" si="3"/>
        <v>0</v>
      </c>
      <c r="K25" s="19">
        <f t="shared" si="3"/>
        <v>0</v>
      </c>
    </row>
    <row r="26" spans="1:11">
      <c r="A26" s="21" t="s">
        <v>30</v>
      </c>
      <c r="B26" s="14">
        <f t="shared" si="3"/>
        <v>1321.4907000000001</v>
      </c>
      <c r="C26" s="14">
        <f t="shared" si="3"/>
        <v>1111.3118999999999</v>
      </c>
      <c r="D26" s="14">
        <f t="shared" si="3"/>
        <v>1164.2885999999999</v>
      </c>
      <c r="E26" s="14">
        <f t="shared" si="3"/>
        <v>1166.4729000000002</v>
      </c>
      <c r="F26" s="14">
        <f t="shared" si="3"/>
        <v>1201.2731999999999</v>
      </c>
      <c r="G26" s="14">
        <f t="shared" si="3"/>
        <v>1088.1000000000001</v>
      </c>
      <c r="H26" s="14">
        <f t="shared" si="3"/>
        <v>807.51599999999996</v>
      </c>
      <c r="I26" s="14">
        <f t="shared" si="3"/>
        <v>1381.5036</v>
      </c>
      <c r="J26" s="14">
        <f t="shared" si="3"/>
        <v>1823.6475</v>
      </c>
      <c r="K26" s="14">
        <f t="shared" si="3"/>
        <v>1958.0724</v>
      </c>
    </row>
    <row r="27" spans="1:11">
      <c r="A27" s="22" t="s">
        <v>31</v>
      </c>
      <c r="B27" s="19">
        <f t="shared" si="3"/>
        <v>831.25170000000003</v>
      </c>
      <c r="C27" s="19">
        <f t="shared" si="3"/>
        <v>711.36630000000002</v>
      </c>
      <c r="D27" s="19">
        <f t="shared" si="3"/>
        <v>772.33770000000004</v>
      </c>
      <c r="E27" s="19">
        <f t="shared" si="3"/>
        <v>730.17180000000008</v>
      </c>
      <c r="F27" s="19">
        <f t="shared" si="3"/>
        <v>768.05010000000016</v>
      </c>
      <c r="G27" s="19">
        <f t="shared" si="3"/>
        <v>605.78010000000006</v>
      </c>
      <c r="H27" s="19">
        <f t="shared" si="3"/>
        <v>519.39089999999999</v>
      </c>
      <c r="I27" s="19">
        <f t="shared" si="3"/>
        <v>671.16870000000006</v>
      </c>
      <c r="J27" s="19">
        <f t="shared" si="3"/>
        <v>671.97329999999999</v>
      </c>
      <c r="K27" s="19">
        <f t="shared" si="3"/>
        <v>697.82040000000006</v>
      </c>
    </row>
    <row r="28" spans="1:11">
      <c r="A28" s="22" t="s">
        <v>32</v>
      </c>
      <c r="B28" s="19">
        <f t="shared" si="3"/>
        <v>25.685100000000002</v>
      </c>
      <c r="C28" s="19">
        <f t="shared" si="3"/>
        <v>34.751700000000007</v>
      </c>
      <c r="D28" s="19">
        <f t="shared" si="3"/>
        <v>25.371900000000004</v>
      </c>
      <c r="E28" s="19">
        <f t="shared" si="3"/>
        <v>49.312800000000003</v>
      </c>
      <c r="F28" s="19">
        <f t="shared" si="3"/>
        <v>35.251199999999997</v>
      </c>
      <c r="G28" s="19">
        <f t="shared" si="3"/>
        <v>143.40240000000003</v>
      </c>
      <c r="H28" s="19">
        <f t="shared" si="3"/>
        <v>258.86520000000002</v>
      </c>
      <c r="I28" s="19">
        <f t="shared" si="3"/>
        <v>479.09610000000009</v>
      </c>
      <c r="J28" s="19">
        <f t="shared" si="3"/>
        <v>684.33660000000009</v>
      </c>
      <c r="K28" s="19">
        <f t="shared" si="3"/>
        <v>665.6472</v>
      </c>
    </row>
    <row r="29" spans="1:11">
      <c r="A29" s="22" t="s">
        <v>33</v>
      </c>
      <c r="B29" s="19">
        <f t="shared" ref="B29:K32" si="4">B110*2.7</f>
        <v>396.16020000000003</v>
      </c>
      <c r="C29" s="19">
        <f t="shared" si="4"/>
        <v>363.50910000000005</v>
      </c>
      <c r="D29" s="19">
        <f t="shared" si="4"/>
        <v>363.44160000000005</v>
      </c>
      <c r="E29" s="19">
        <f t="shared" si="4"/>
        <v>386.68860000000001</v>
      </c>
      <c r="F29" s="19">
        <f t="shared" si="4"/>
        <v>397.55340000000001</v>
      </c>
      <c r="G29" s="19">
        <f t="shared" si="4"/>
        <v>338.37209999999999</v>
      </c>
      <c r="H29" s="19">
        <f t="shared" si="4"/>
        <v>28.811700000000002</v>
      </c>
      <c r="I29" s="19">
        <f t="shared" si="4"/>
        <v>229.25970000000001</v>
      </c>
      <c r="J29" s="19">
        <f t="shared" si="4"/>
        <v>464.93190000000004</v>
      </c>
      <c r="K29" s="19">
        <f t="shared" si="4"/>
        <v>592.23690000000011</v>
      </c>
    </row>
    <row r="30" spans="1:11">
      <c r="A30" s="22" t="s">
        <v>34</v>
      </c>
      <c r="B30" s="19">
        <f t="shared" si="4"/>
        <v>68.39370000000001</v>
      </c>
      <c r="C30" s="19">
        <f t="shared" si="4"/>
        <v>1.6848000000000001</v>
      </c>
      <c r="D30" s="19">
        <f t="shared" si="4"/>
        <v>3.1374</v>
      </c>
      <c r="E30" s="19">
        <f t="shared" si="4"/>
        <v>0.29970000000000002</v>
      </c>
      <c r="F30" s="19">
        <f t="shared" si="4"/>
        <v>0.41850000000000004</v>
      </c>
      <c r="G30" s="19">
        <f t="shared" si="4"/>
        <v>0.54540000000000011</v>
      </c>
      <c r="H30" s="19">
        <f t="shared" si="4"/>
        <v>0.44820000000000004</v>
      </c>
      <c r="I30" s="19">
        <f t="shared" si="4"/>
        <v>1.9791000000000001</v>
      </c>
      <c r="J30" s="19">
        <f t="shared" si="4"/>
        <v>2.4057000000000004</v>
      </c>
      <c r="K30" s="19">
        <f t="shared" si="4"/>
        <v>2.3679000000000001</v>
      </c>
    </row>
    <row r="31" spans="1:11">
      <c r="A31" s="21" t="s">
        <v>35</v>
      </c>
      <c r="B31" s="23">
        <f t="shared" si="4"/>
        <v>13.8348</v>
      </c>
      <c r="C31" s="23">
        <f t="shared" si="4"/>
        <v>25.131600000000002</v>
      </c>
      <c r="D31" s="23">
        <f t="shared" si="4"/>
        <v>19.3428</v>
      </c>
      <c r="E31" s="23">
        <f t="shared" si="4"/>
        <v>11.7477</v>
      </c>
      <c r="F31" s="23">
        <f t="shared" si="4"/>
        <v>27.332100000000001</v>
      </c>
      <c r="G31" s="23">
        <f t="shared" si="4"/>
        <v>17.963100000000001</v>
      </c>
      <c r="H31" s="23">
        <f t="shared" si="4"/>
        <v>6.8472000000000008</v>
      </c>
      <c r="I31" s="23">
        <f t="shared" si="4"/>
        <v>29.932200000000002</v>
      </c>
      <c r="J31" s="23">
        <f t="shared" si="4"/>
        <v>20.714400000000001</v>
      </c>
      <c r="K31" s="23">
        <f t="shared" si="4"/>
        <v>19.118700000000004</v>
      </c>
    </row>
    <row r="32" spans="1:11">
      <c r="A32" s="24" t="s">
        <v>36</v>
      </c>
      <c r="B32" s="25">
        <f t="shared" si="4"/>
        <v>607.31910000000005</v>
      </c>
      <c r="C32" s="25">
        <f t="shared" si="4"/>
        <v>836.94600000000014</v>
      </c>
      <c r="D32" s="25">
        <f t="shared" si="4"/>
        <v>618.89940000000001</v>
      </c>
      <c r="E32" s="25">
        <f t="shared" si="4"/>
        <v>550.6893</v>
      </c>
      <c r="F32" s="25">
        <f t="shared" si="4"/>
        <v>614.45249999999999</v>
      </c>
      <c r="G32" s="25">
        <f t="shared" si="4"/>
        <v>659.88000000000011</v>
      </c>
      <c r="H32" s="25">
        <f t="shared" si="4"/>
        <v>800.70119999999997</v>
      </c>
      <c r="I32" s="25">
        <f t="shared" si="4"/>
        <v>1207.1484</v>
      </c>
      <c r="J32" s="25">
        <f t="shared" si="4"/>
        <v>1027.5714</v>
      </c>
      <c r="K32" s="25">
        <f t="shared" si="4"/>
        <v>897.76890000000003</v>
      </c>
    </row>
    <row r="33" spans="1:11">
      <c r="A33" s="26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>
      <c r="A34" s="8" t="s">
        <v>37</v>
      </c>
      <c r="B34" s="27">
        <f>B115*2.7</f>
        <v>8.2431000000000001</v>
      </c>
      <c r="C34" s="27">
        <f t="shared" ref="C34:H34" si="5">C115*2.7</f>
        <v>0.15390000000000001</v>
      </c>
      <c r="D34" s="27">
        <f t="shared" si="5"/>
        <v>0.17820000000000003</v>
      </c>
      <c r="E34" s="27">
        <f t="shared" si="5"/>
        <v>0.4158</v>
      </c>
      <c r="F34" s="27">
        <f t="shared" si="5"/>
        <v>0.1215</v>
      </c>
      <c r="G34" s="27">
        <f t="shared" si="5"/>
        <v>1.6200000000000003E-2</v>
      </c>
      <c r="H34" s="27">
        <f t="shared" si="5"/>
        <v>6.7500000000000004E-2</v>
      </c>
      <c r="I34" s="27">
        <f>I115*2.7</f>
        <v>0.4158</v>
      </c>
      <c r="J34" s="27">
        <f>J115*2.7</f>
        <v>0.36720000000000003</v>
      </c>
      <c r="K34" s="27">
        <f>K115*2.7</f>
        <v>2.7000000000000001E-3</v>
      </c>
    </row>
    <row r="35" spans="1:11">
      <c r="A35" s="8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>
      <c r="A36" s="8" t="s">
        <v>38</v>
      </c>
      <c r="B36" s="27">
        <f>B117*2.7</f>
        <v>0.97740000000000005</v>
      </c>
      <c r="C36" s="27">
        <f t="shared" ref="C36:H36" si="6">C117*2.7</f>
        <v>0.29970000000000002</v>
      </c>
      <c r="D36" s="27">
        <f t="shared" si="6"/>
        <v>1.3500000000000002E-2</v>
      </c>
      <c r="E36" s="27">
        <f t="shared" si="6"/>
        <v>7.0145999999999997</v>
      </c>
      <c r="F36" s="27">
        <f t="shared" si="6"/>
        <v>0</v>
      </c>
      <c r="G36" s="27">
        <f t="shared" si="6"/>
        <v>0.27</v>
      </c>
      <c r="H36" s="27">
        <f t="shared" si="6"/>
        <v>0.40500000000000003</v>
      </c>
      <c r="I36" s="27">
        <f>I117*2.7</f>
        <v>0.54270000000000007</v>
      </c>
      <c r="J36" s="27">
        <f>J117*2.7</f>
        <v>2.9160000000000004</v>
      </c>
      <c r="K36" s="27">
        <f>K117*2.7</f>
        <v>0</v>
      </c>
    </row>
    <row r="37" spans="1:11">
      <c r="A37" s="5"/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 spans="1:11">
      <c r="A38" s="6" t="s">
        <v>39</v>
      </c>
      <c r="B38" s="7">
        <f>B39+B51</f>
        <v>5711.0940000000001</v>
      </c>
      <c r="C38" s="7">
        <f t="shared" ref="C38:H38" si="7">C39+C51</f>
        <v>6208.3368000000009</v>
      </c>
      <c r="D38" s="7">
        <f t="shared" si="7"/>
        <v>7373.6595000000007</v>
      </c>
      <c r="E38" s="7">
        <f t="shared" si="7"/>
        <v>6634.6722000000009</v>
      </c>
      <c r="F38" s="7">
        <f t="shared" si="7"/>
        <v>7143.0768000000007</v>
      </c>
      <c r="G38" s="7">
        <f t="shared" si="7"/>
        <v>7885.3878000000004</v>
      </c>
      <c r="H38" s="7">
        <f t="shared" si="7"/>
        <v>8757.6741000000002</v>
      </c>
      <c r="I38" s="7">
        <f>I39+I51</f>
        <v>8983.9637999999995</v>
      </c>
      <c r="J38" s="7">
        <f>J39+J51</f>
        <v>9153.0756000000019</v>
      </c>
      <c r="K38" s="7">
        <f>K39+K51</f>
        <v>8808.1370999999999</v>
      </c>
    </row>
    <row r="39" spans="1:11">
      <c r="A39" s="8" t="s">
        <v>40</v>
      </c>
      <c r="B39" s="9">
        <f t="shared" ref="B39:K39" si="8">SUM(B40:B45,B47)</f>
        <v>4700.1815999999999</v>
      </c>
      <c r="C39" s="9">
        <f t="shared" si="8"/>
        <v>5573.9259000000011</v>
      </c>
      <c r="D39" s="9">
        <f t="shared" si="8"/>
        <v>6342.9750000000004</v>
      </c>
      <c r="E39" s="9">
        <f t="shared" si="8"/>
        <v>5909.1606000000011</v>
      </c>
      <c r="F39" s="9">
        <f t="shared" si="8"/>
        <v>6539.9913000000006</v>
      </c>
      <c r="G39" s="9">
        <f t="shared" si="8"/>
        <v>6839.9532000000008</v>
      </c>
      <c r="H39" s="9">
        <f t="shared" si="8"/>
        <v>7755.8148000000001</v>
      </c>
      <c r="I39" s="9">
        <f t="shared" si="8"/>
        <v>8217.6713999999993</v>
      </c>
      <c r="J39" s="9">
        <f t="shared" si="8"/>
        <v>8268.8148000000019</v>
      </c>
      <c r="K39" s="9">
        <f t="shared" si="8"/>
        <v>7993.9845000000005</v>
      </c>
    </row>
    <row r="40" spans="1:11">
      <c r="A40" s="28" t="s">
        <v>41</v>
      </c>
      <c r="B40" s="19">
        <f t="shared" ref="B40:K49" si="9">B121*2.7</f>
        <v>1782.2808000000002</v>
      </c>
      <c r="C40" s="19">
        <f t="shared" si="9"/>
        <v>1850.1966000000002</v>
      </c>
      <c r="D40" s="19">
        <f t="shared" si="9"/>
        <v>1961.307</v>
      </c>
      <c r="E40" s="19">
        <f t="shared" si="9"/>
        <v>1967.6007000000002</v>
      </c>
      <c r="F40" s="19">
        <f t="shared" si="9"/>
        <v>1923.0534</v>
      </c>
      <c r="G40" s="19">
        <f t="shared" si="9"/>
        <v>2056.7736</v>
      </c>
      <c r="H40" s="19">
        <f t="shared" si="9"/>
        <v>1892.2437000000002</v>
      </c>
      <c r="I40" s="19">
        <f t="shared" si="9"/>
        <v>1993.5828000000001</v>
      </c>
      <c r="J40" s="19">
        <f t="shared" si="9"/>
        <v>2174.1129000000001</v>
      </c>
      <c r="K40" s="19">
        <f t="shared" si="9"/>
        <v>2277.0099</v>
      </c>
    </row>
    <row r="41" spans="1:11">
      <c r="A41" s="28" t="s">
        <v>42</v>
      </c>
      <c r="B41" s="19">
        <f t="shared" si="9"/>
        <v>998.20890000000009</v>
      </c>
      <c r="C41" s="19">
        <f t="shared" si="9"/>
        <v>1167.3666000000001</v>
      </c>
      <c r="D41" s="19">
        <f t="shared" si="9"/>
        <v>1554.4953000000003</v>
      </c>
      <c r="E41" s="19">
        <f t="shared" si="9"/>
        <v>1211.8761000000002</v>
      </c>
      <c r="F41" s="19">
        <f t="shared" si="9"/>
        <v>1596.3075000000001</v>
      </c>
      <c r="G41" s="19">
        <f t="shared" si="9"/>
        <v>1530.4572000000001</v>
      </c>
      <c r="H41" s="19">
        <f t="shared" si="9"/>
        <v>1656.7416000000001</v>
      </c>
      <c r="I41" s="19">
        <f t="shared" si="9"/>
        <v>1724.2092</v>
      </c>
      <c r="J41" s="19">
        <f t="shared" si="9"/>
        <v>1815.4773</v>
      </c>
      <c r="K41" s="19">
        <f t="shared" si="9"/>
        <v>1514.0681999999999</v>
      </c>
    </row>
    <row r="42" spans="1:11">
      <c r="A42" s="28" t="s">
        <v>43</v>
      </c>
      <c r="B42" s="19">
        <f t="shared" si="9"/>
        <v>652.05000000000007</v>
      </c>
      <c r="C42" s="19">
        <f t="shared" si="9"/>
        <v>742.48650000000009</v>
      </c>
      <c r="D42" s="19">
        <f t="shared" si="9"/>
        <v>722.93850000000009</v>
      </c>
      <c r="E42" s="19">
        <f t="shared" si="9"/>
        <v>847.43010000000004</v>
      </c>
      <c r="F42" s="19">
        <f t="shared" si="9"/>
        <v>886.89600000000007</v>
      </c>
      <c r="G42" s="19">
        <f t="shared" si="9"/>
        <v>932.49630000000013</v>
      </c>
      <c r="H42" s="19">
        <f t="shared" si="9"/>
        <v>1140.75</v>
      </c>
      <c r="I42" s="19">
        <f t="shared" si="9"/>
        <v>1489.7844000000002</v>
      </c>
      <c r="J42" s="19">
        <f t="shared" si="9"/>
        <v>1547.4105000000002</v>
      </c>
      <c r="K42" s="19">
        <f t="shared" si="9"/>
        <v>1655.3645999999999</v>
      </c>
    </row>
    <row r="43" spans="1:11">
      <c r="A43" s="28" t="s">
        <v>44</v>
      </c>
      <c r="B43" s="19">
        <f t="shared" si="9"/>
        <v>655.62750000000005</v>
      </c>
      <c r="C43" s="19">
        <f t="shared" si="9"/>
        <v>1008.1260000000001</v>
      </c>
      <c r="D43" s="19">
        <f t="shared" si="9"/>
        <v>1105.9659000000001</v>
      </c>
      <c r="E43" s="19">
        <f t="shared" si="9"/>
        <v>885.07350000000008</v>
      </c>
      <c r="F43" s="19">
        <f t="shared" si="9"/>
        <v>1060.2738000000002</v>
      </c>
      <c r="G43" s="19">
        <f t="shared" si="9"/>
        <v>1154.1825000000001</v>
      </c>
      <c r="H43" s="19">
        <f t="shared" si="9"/>
        <v>1280.0862</v>
      </c>
      <c r="I43" s="19">
        <f t="shared" si="9"/>
        <v>1338.8139000000001</v>
      </c>
      <c r="J43" s="19">
        <f t="shared" si="9"/>
        <v>1254.5685000000001</v>
      </c>
      <c r="K43" s="19">
        <f t="shared" si="9"/>
        <v>1114.0200000000002</v>
      </c>
    </row>
    <row r="44" spans="1:11">
      <c r="A44" s="28" t="s">
        <v>45</v>
      </c>
      <c r="B44" s="19">
        <f t="shared" si="9"/>
        <v>19.186199999999999</v>
      </c>
      <c r="C44" s="19">
        <f t="shared" si="9"/>
        <v>23.325299999999999</v>
      </c>
      <c r="D44" s="19">
        <f t="shared" si="9"/>
        <v>19.367100000000001</v>
      </c>
      <c r="E44" s="19">
        <f t="shared" si="9"/>
        <v>20.490300000000001</v>
      </c>
      <c r="F44" s="19">
        <f t="shared" si="9"/>
        <v>22.142700000000001</v>
      </c>
      <c r="G44" s="19">
        <f t="shared" si="9"/>
        <v>23.338800000000003</v>
      </c>
      <c r="H44" s="19">
        <f t="shared" si="9"/>
        <v>17.2989</v>
      </c>
      <c r="I44" s="19">
        <f t="shared" si="9"/>
        <v>23.3658</v>
      </c>
      <c r="J44" s="19">
        <f t="shared" si="9"/>
        <v>19.040400000000002</v>
      </c>
      <c r="K44" s="19">
        <f t="shared" si="9"/>
        <v>24.437700000000003</v>
      </c>
    </row>
    <row r="45" spans="1:11">
      <c r="A45" s="28" t="s">
        <v>46</v>
      </c>
      <c r="B45" s="19">
        <f t="shared" si="9"/>
        <v>326.97000000000003</v>
      </c>
      <c r="C45" s="19">
        <f t="shared" si="9"/>
        <v>388.15740000000005</v>
      </c>
      <c r="D45" s="19">
        <f t="shared" si="9"/>
        <v>429.58890000000002</v>
      </c>
      <c r="E45" s="19">
        <f t="shared" si="9"/>
        <v>447.30899999999997</v>
      </c>
      <c r="F45" s="19">
        <f t="shared" si="9"/>
        <v>502.5132000000001</v>
      </c>
      <c r="G45" s="19">
        <f t="shared" si="9"/>
        <v>508.08330000000007</v>
      </c>
      <c r="H45" s="19">
        <f t="shared" si="9"/>
        <v>1094.0886</v>
      </c>
      <c r="I45" s="19">
        <f t="shared" si="9"/>
        <v>772.06770000000006</v>
      </c>
      <c r="J45" s="19">
        <f t="shared" si="9"/>
        <v>613.92600000000004</v>
      </c>
      <c r="K45" s="19">
        <f t="shared" si="9"/>
        <v>658.38420000000008</v>
      </c>
    </row>
    <row r="46" spans="1:11">
      <c r="A46" s="21" t="s">
        <v>47</v>
      </c>
      <c r="B46" s="14">
        <f t="shared" si="9"/>
        <v>280.00350000000003</v>
      </c>
      <c r="C46" s="14">
        <f t="shared" si="9"/>
        <v>308.54520000000002</v>
      </c>
      <c r="D46" s="14">
        <f t="shared" si="9"/>
        <v>318.23820000000001</v>
      </c>
      <c r="E46" s="14">
        <f t="shared" si="9"/>
        <v>344.36610000000002</v>
      </c>
      <c r="F46" s="14">
        <f t="shared" si="9"/>
        <v>377.48700000000002</v>
      </c>
      <c r="G46" s="14">
        <f t="shared" si="9"/>
        <v>379.00440000000009</v>
      </c>
      <c r="H46" s="14">
        <f t="shared" si="9"/>
        <v>432.14850000000007</v>
      </c>
      <c r="I46" s="14">
        <f t="shared" si="9"/>
        <v>446.87700000000001</v>
      </c>
      <c r="J46" s="14">
        <f t="shared" si="9"/>
        <v>471.33360000000005</v>
      </c>
      <c r="K46" s="14">
        <f t="shared" si="9"/>
        <v>493.31160000000006</v>
      </c>
    </row>
    <row r="47" spans="1:11">
      <c r="A47" s="28" t="s">
        <v>48</v>
      </c>
      <c r="B47" s="19">
        <f t="shared" si="9"/>
        <v>265.85820000000001</v>
      </c>
      <c r="C47" s="19">
        <f t="shared" si="9"/>
        <v>394.26750000000004</v>
      </c>
      <c r="D47" s="19">
        <f t="shared" si="9"/>
        <v>549.31230000000005</v>
      </c>
      <c r="E47" s="19">
        <f t="shared" si="9"/>
        <v>529.38090000000011</v>
      </c>
      <c r="F47" s="19">
        <f t="shared" si="9"/>
        <v>548.80470000000003</v>
      </c>
      <c r="G47" s="19">
        <f t="shared" si="9"/>
        <v>634.62149999999997</v>
      </c>
      <c r="H47" s="19">
        <f t="shared" si="9"/>
        <v>674.60580000000004</v>
      </c>
      <c r="I47" s="19">
        <f t="shared" si="9"/>
        <v>875.84759999999994</v>
      </c>
      <c r="J47" s="19">
        <f t="shared" si="9"/>
        <v>844.27920000000017</v>
      </c>
      <c r="K47" s="19">
        <f t="shared" si="9"/>
        <v>750.69989999999996</v>
      </c>
    </row>
    <row r="48" spans="1:11">
      <c r="A48" s="21" t="s">
        <v>49</v>
      </c>
      <c r="B48" s="14">
        <f t="shared" si="9"/>
        <v>129.8673</v>
      </c>
      <c r="C48" s="14">
        <f t="shared" si="9"/>
        <v>323.88389999999998</v>
      </c>
      <c r="D48" s="14">
        <f t="shared" si="9"/>
        <v>333.08010000000002</v>
      </c>
      <c r="E48" s="14">
        <f t="shared" si="9"/>
        <v>347.86800000000005</v>
      </c>
      <c r="F48" s="14">
        <f t="shared" si="9"/>
        <v>406.36079999999998</v>
      </c>
      <c r="G48" s="14">
        <f t="shared" si="9"/>
        <v>427.64490000000001</v>
      </c>
      <c r="H48" s="14">
        <f t="shared" si="9"/>
        <v>488.62710000000004</v>
      </c>
      <c r="I48" s="14">
        <f t="shared" si="9"/>
        <v>509.26859999999999</v>
      </c>
      <c r="J48" s="14">
        <f t="shared" si="9"/>
        <v>626.32440000000008</v>
      </c>
      <c r="K48" s="14">
        <f t="shared" si="9"/>
        <v>533.73059999999998</v>
      </c>
    </row>
    <row r="49" spans="1:11">
      <c r="A49" s="21" t="s">
        <v>50</v>
      </c>
      <c r="B49" s="14">
        <f t="shared" si="9"/>
        <v>135.99090000000001</v>
      </c>
      <c r="C49" s="14">
        <f t="shared" si="9"/>
        <v>70.383600000000015</v>
      </c>
      <c r="D49" s="14">
        <f t="shared" si="9"/>
        <v>216.23220000000001</v>
      </c>
      <c r="E49" s="14">
        <f t="shared" si="9"/>
        <v>181.51290000000003</v>
      </c>
      <c r="F49" s="14">
        <f t="shared" si="9"/>
        <v>142.44390000000001</v>
      </c>
      <c r="G49" s="14">
        <f t="shared" si="9"/>
        <v>206.97660000000002</v>
      </c>
      <c r="H49" s="14">
        <f t="shared" si="9"/>
        <v>185.9787</v>
      </c>
      <c r="I49" s="14">
        <f t="shared" si="9"/>
        <v>366.57900000000006</v>
      </c>
      <c r="J49" s="14">
        <f t="shared" si="9"/>
        <v>217.95480000000003</v>
      </c>
      <c r="K49" s="14">
        <f t="shared" si="9"/>
        <v>216.9693</v>
      </c>
    </row>
    <row r="50" spans="1:11">
      <c r="A50" s="29"/>
      <c r="B50" s="19"/>
      <c r="C50" s="19"/>
      <c r="D50" s="19"/>
      <c r="E50" s="19"/>
      <c r="F50" s="19"/>
      <c r="G50" s="19"/>
      <c r="H50" s="19"/>
      <c r="I50" s="19"/>
      <c r="J50" s="19"/>
      <c r="K50" s="19"/>
    </row>
    <row r="51" spans="1:11">
      <c r="A51" s="8" t="s">
        <v>51</v>
      </c>
      <c r="B51" s="27">
        <f t="shared" ref="B51:K51" si="10">B52+B53</f>
        <v>1010.9123999999999</v>
      </c>
      <c r="C51" s="27">
        <f t="shared" si="10"/>
        <v>634.41090000000008</v>
      </c>
      <c r="D51" s="27">
        <f t="shared" si="10"/>
        <v>1030.6845000000001</v>
      </c>
      <c r="E51" s="27">
        <f t="shared" si="10"/>
        <v>725.51159999999993</v>
      </c>
      <c r="F51" s="27">
        <f t="shared" si="10"/>
        <v>603.08550000000002</v>
      </c>
      <c r="G51" s="27">
        <f t="shared" si="10"/>
        <v>1045.4346</v>
      </c>
      <c r="H51" s="27">
        <f t="shared" si="10"/>
        <v>1001.8593000000001</v>
      </c>
      <c r="I51" s="27">
        <f t="shared" si="10"/>
        <v>766.29240000000004</v>
      </c>
      <c r="J51" s="27">
        <f t="shared" si="10"/>
        <v>884.26080000000002</v>
      </c>
      <c r="K51" s="27">
        <f t="shared" si="10"/>
        <v>814.15260000000012</v>
      </c>
    </row>
    <row r="52" spans="1:11">
      <c r="A52" s="28" t="s">
        <v>52</v>
      </c>
      <c r="B52" s="19">
        <f t="shared" ref="B52:K53" si="11">B133*2.7</f>
        <v>435.70710000000003</v>
      </c>
      <c r="C52" s="19">
        <f t="shared" si="11"/>
        <v>163.97640000000001</v>
      </c>
      <c r="D52" s="19">
        <f t="shared" si="11"/>
        <v>290.48759999999999</v>
      </c>
      <c r="E52" s="19">
        <f t="shared" si="11"/>
        <v>108.05400000000002</v>
      </c>
      <c r="F52" s="19">
        <f t="shared" si="11"/>
        <v>82.533600000000007</v>
      </c>
      <c r="G52" s="19">
        <f t="shared" si="11"/>
        <v>407.71620000000001</v>
      </c>
      <c r="H52" s="19">
        <f t="shared" si="11"/>
        <v>259.75889999999998</v>
      </c>
      <c r="I52" s="19">
        <f t="shared" si="11"/>
        <v>158.88690000000003</v>
      </c>
      <c r="J52" s="19">
        <f t="shared" si="11"/>
        <v>122.9418</v>
      </c>
      <c r="K52" s="19">
        <f t="shared" si="11"/>
        <v>138.69900000000001</v>
      </c>
    </row>
    <row r="53" spans="1:11">
      <c r="A53" s="28" t="s">
        <v>53</v>
      </c>
      <c r="B53" s="19">
        <f t="shared" si="11"/>
        <v>575.20529999999997</v>
      </c>
      <c r="C53" s="19">
        <f t="shared" si="11"/>
        <v>470.43450000000007</v>
      </c>
      <c r="D53" s="19">
        <f t="shared" si="11"/>
        <v>740.19690000000003</v>
      </c>
      <c r="E53" s="19">
        <f t="shared" si="11"/>
        <v>617.45759999999996</v>
      </c>
      <c r="F53" s="19">
        <f t="shared" si="11"/>
        <v>520.55190000000005</v>
      </c>
      <c r="G53" s="19">
        <f t="shared" si="11"/>
        <v>637.71840000000009</v>
      </c>
      <c r="H53" s="19">
        <f t="shared" si="11"/>
        <v>742.10040000000004</v>
      </c>
      <c r="I53" s="19">
        <f t="shared" si="11"/>
        <v>607.40550000000007</v>
      </c>
      <c r="J53" s="19">
        <f t="shared" si="11"/>
        <v>761.31900000000007</v>
      </c>
      <c r="K53" s="19">
        <f t="shared" si="11"/>
        <v>675.45360000000005</v>
      </c>
    </row>
    <row r="54" spans="1:11">
      <c r="A54" s="30"/>
      <c r="B54" s="19"/>
      <c r="C54" s="19"/>
      <c r="D54" s="19"/>
      <c r="E54" s="19"/>
      <c r="F54" s="19"/>
      <c r="G54" s="19"/>
      <c r="H54" s="19"/>
      <c r="I54" s="19"/>
      <c r="J54" s="19"/>
      <c r="K54" s="19"/>
    </row>
    <row r="55" spans="1:11" ht="18" customHeight="1">
      <c r="A55" s="31" t="s">
        <v>54</v>
      </c>
      <c r="B55" s="7">
        <f>B11-B39</f>
        <v>-33.299099999999271</v>
      </c>
      <c r="C55" s="7">
        <f t="shared" ref="C55:H55" si="12">C11-C39</f>
        <v>-202.9968000000008</v>
      </c>
      <c r="D55" s="7">
        <f t="shared" si="12"/>
        <v>-753.46470000000045</v>
      </c>
      <c r="E55" s="7">
        <f t="shared" si="12"/>
        <v>-402.15150000000085</v>
      </c>
      <c r="F55" s="7">
        <f t="shared" si="12"/>
        <v>10.945799999999508</v>
      </c>
      <c r="G55" s="7">
        <f t="shared" si="12"/>
        <v>-1184.2659000000003</v>
      </c>
      <c r="H55" s="7">
        <f t="shared" si="12"/>
        <v>-2603.5290000000005</v>
      </c>
      <c r="I55" s="7">
        <f>I11-I39</f>
        <v>-1183.2452999999987</v>
      </c>
      <c r="J55" s="7">
        <f>J11-J39</f>
        <v>-562.39650000000256</v>
      </c>
      <c r="K55" s="7">
        <f>K11-K39</f>
        <v>310.18139999999948</v>
      </c>
    </row>
    <row r="56" spans="1:11" ht="18" customHeight="1">
      <c r="A56" s="31" t="s">
        <v>55</v>
      </c>
      <c r="B56" s="7">
        <f>B10-(B38-B42)</f>
        <v>-382.9409999999998</v>
      </c>
      <c r="C56" s="7">
        <f t="shared" ref="C56:H56" si="13">C10-(C38-C42)</f>
        <v>-94.467600000000857</v>
      </c>
      <c r="D56" s="7">
        <f t="shared" si="13"/>
        <v>-1061.0190000000002</v>
      </c>
      <c r="E56" s="7">
        <f t="shared" si="13"/>
        <v>-272.80260000000089</v>
      </c>
      <c r="F56" s="7">
        <f t="shared" si="13"/>
        <v>294.8777999999993</v>
      </c>
      <c r="G56" s="7">
        <f t="shared" si="13"/>
        <v>-1296.9179999999997</v>
      </c>
      <c r="H56" s="7">
        <f t="shared" si="13"/>
        <v>-2464.1658000000007</v>
      </c>
      <c r="I56" s="7">
        <f>I10-(I38-I42)</f>
        <v>-458.79479999999876</v>
      </c>
      <c r="J56" s="7">
        <f>J10-(J38-J42)</f>
        <v>104.03639999999723</v>
      </c>
      <c r="K56" s="7">
        <f>K10-(K38-K42)</f>
        <v>1151.396099999999</v>
      </c>
    </row>
    <row r="57" spans="1:11" ht="18" customHeight="1">
      <c r="A57" s="31" t="s">
        <v>56</v>
      </c>
      <c r="B57" s="7">
        <f>B10-B38</f>
        <v>-1034.991</v>
      </c>
      <c r="C57" s="7">
        <f t="shared" ref="C57:H57" si="14">C10-C38</f>
        <v>-836.95410000000084</v>
      </c>
      <c r="D57" s="7">
        <f t="shared" si="14"/>
        <v>-1783.9575000000004</v>
      </c>
      <c r="E57" s="7">
        <f t="shared" si="14"/>
        <v>-1120.2327000000005</v>
      </c>
      <c r="F57" s="7">
        <f t="shared" si="14"/>
        <v>-592.01820000000043</v>
      </c>
      <c r="G57" s="7">
        <f t="shared" si="14"/>
        <v>-2229.4142999999995</v>
      </c>
      <c r="H57" s="7">
        <f t="shared" si="14"/>
        <v>-3604.9158000000007</v>
      </c>
      <c r="I57" s="7">
        <f>I10-I38</f>
        <v>-1948.5791999999992</v>
      </c>
      <c r="J57" s="7">
        <f>J10-J38</f>
        <v>-1443.3741000000027</v>
      </c>
      <c r="K57" s="7">
        <f>K10-K38</f>
        <v>-503.96850000000086</v>
      </c>
    </row>
    <row r="58" spans="1:11">
      <c r="A58" s="5"/>
      <c r="B58" s="32"/>
      <c r="C58" s="32"/>
      <c r="D58" s="32"/>
      <c r="E58" s="32"/>
      <c r="F58" s="32"/>
      <c r="G58" s="32"/>
      <c r="H58" s="32"/>
      <c r="I58" s="32"/>
      <c r="J58" s="32"/>
      <c r="K58" s="32"/>
    </row>
    <row r="59" spans="1:11">
      <c r="A59" s="6" t="s">
        <v>57</v>
      </c>
      <c r="B59" s="33">
        <f>B65-B61+B74+B75</f>
        <v>1034.9829000000002</v>
      </c>
      <c r="C59" s="33">
        <f t="shared" ref="C59:H59" si="15">C65-C61+C74+C75</f>
        <v>836.95140000000026</v>
      </c>
      <c r="D59" s="33">
        <f t="shared" si="15"/>
        <v>1783.9629000000002</v>
      </c>
      <c r="E59" s="33">
        <f t="shared" si="15"/>
        <v>1120.2327</v>
      </c>
      <c r="F59" s="33">
        <f t="shared" si="15"/>
        <v>592.01819999999998</v>
      </c>
      <c r="G59" s="33">
        <f t="shared" si="15"/>
        <v>2263.9797000000003</v>
      </c>
      <c r="H59" s="33">
        <f t="shared" si="15"/>
        <v>3603.9789000000019</v>
      </c>
      <c r="I59" s="33">
        <f>I65-I61+I74+I75</f>
        <v>1948.5710999999994</v>
      </c>
      <c r="J59" s="33">
        <f>J65-J61+J74+J75</f>
        <v>1443.3713999999995</v>
      </c>
      <c r="K59" s="33">
        <f>K65-K61+K74+K75</f>
        <v>503.96849999999904</v>
      </c>
    </row>
    <row r="60" spans="1:11">
      <c r="A60" s="5"/>
      <c r="B60" s="19"/>
      <c r="C60" s="19"/>
      <c r="D60" s="19"/>
      <c r="E60" s="19"/>
      <c r="F60" s="19"/>
      <c r="G60" s="19"/>
      <c r="H60" s="19"/>
      <c r="I60" s="19"/>
      <c r="J60" s="19"/>
      <c r="K60" s="19"/>
    </row>
    <row r="61" spans="1:11">
      <c r="A61" s="6" t="s">
        <v>58</v>
      </c>
      <c r="B61" s="34">
        <f t="shared" ref="B61:K75" si="16">B142*2.7</f>
        <v>72.756900000000002</v>
      </c>
      <c r="C61" s="34">
        <f t="shared" si="16"/>
        <v>0</v>
      </c>
      <c r="D61" s="34">
        <f t="shared" si="16"/>
        <v>324.43470000000002</v>
      </c>
      <c r="E61" s="34">
        <f t="shared" si="16"/>
        <v>54</v>
      </c>
      <c r="F61" s="34">
        <f t="shared" si="16"/>
        <v>324.50760000000002</v>
      </c>
      <c r="G61" s="34">
        <f t="shared" si="16"/>
        <v>193.8357</v>
      </c>
      <c r="H61" s="34">
        <f t="shared" si="16"/>
        <v>85.619700000000009</v>
      </c>
      <c r="I61" s="34">
        <f t="shared" si="16"/>
        <v>379.42020000000008</v>
      </c>
      <c r="J61" s="34">
        <f t="shared" si="16"/>
        <v>611.52570000000003</v>
      </c>
      <c r="K61" s="34">
        <f t="shared" si="16"/>
        <v>776.33910000000014</v>
      </c>
    </row>
    <row r="62" spans="1:11">
      <c r="A62" s="26" t="s">
        <v>59</v>
      </c>
      <c r="B62" s="35">
        <f t="shared" si="16"/>
        <v>72.756900000000002</v>
      </c>
      <c r="C62" s="35">
        <f t="shared" si="16"/>
        <v>0</v>
      </c>
      <c r="D62" s="35">
        <f t="shared" si="16"/>
        <v>0</v>
      </c>
      <c r="E62" s="35">
        <f t="shared" si="16"/>
        <v>0</v>
      </c>
      <c r="F62" s="35">
        <f t="shared" si="16"/>
        <v>125.5257</v>
      </c>
      <c r="G62" s="35">
        <f t="shared" si="16"/>
        <v>125.5257</v>
      </c>
      <c r="H62" s="35">
        <f t="shared" si="16"/>
        <v>79.949700000000007</v>
      </c>
      <c r="I62" s="35">
        <f t="shared" si="16"/>
        <v>179.1207</v>
      </c>
      <c r="J62" s="35">
        <f t="shared" si="16"/>
        <v>314.52570000000003</v>
      </c>
      <c r="K62" s="35">
        <f t="shared" si="16"/>
        <v>702.14850000000001</v>
      </c>
    </row>
    <row r="63" spans="1:11">
      <c r="A63" s="26" t="s">
        <v>60</v>
      </c>
      <c r="B63" s="13">
        <f t="shared" si="16"/>
        <v>0</v>
      </c>
      <c r="C63" s="13">
        <f t="shared" si="16"/>
        <v>0</v>
      </c>
      <c r="D63" s="13">
        <f t="shared" si="16"/>
        <v>324.43470000000002</v>
      </c>
      <c r="E63" s="13">
        <f t="shared" si="16"/>
        <v>54</v>
      </c>
      <c r="F63" s="13">
        <f t="shared" si="16"/>
        <v>129.45690000000002</v>
      </c>
      <c r="G63" s="13">
        <f t="shared" si="16"/>
        <v>27.810000000000002</v>
      </c>
      <c r="H63" s="13">
        <f t="shared" si="16"/>
        <v>5.6700000000000008</v>
      </c>
      <c r="I63" s="13">
        <f t="shared" si="16"/>
        <v>0</v>
      </c>
      <c r="J63" s="13">
        <f t="shared" si="16"/>
        <v>0</v>
      </c>
      <c r="K63" s="13">
        <f t="shared" si="16"/>
        <v>0</v>
      </c>
    </row>
    <row r="64" spans="1:11">
      <c r="A64" s="26" t="s">
        <v>61</v>
      </c>
      <c r="B64" s="13">
        <f t="shared" si="16"/>
        <v>0</v>
      </c>
      <c r="C64" s="13">
        <f t="shared" si="16"/>
        <v>0</v>
      </c>
      <c r="D64" s="13">
        <f t="shared" si="16"/>
        <v>0</v>
      </c>
      <c r="E64" s="13">
        <f t="shared" si="16"/>
        <v>0</v>
      </c>
      <c r="F64" s="13">
        <f t="shared" si="16"/>
        <v>69.525000000000006</v>
      </c>
      <c r="G64" s="13">
        <f t="shared" si="16"/>
        <v>40.5</v>
      </c>
      <c r="H64" s="13">
        <f t="shared" si="16"/>
        <v>0</v>
      </c>
      <c r="I64" s="13">
        <f t="shared" si="16"/>
        <v>200.29950000000002</v>
      </c>
      <c r="J64" s="13">
        <f t="shared" si="16"/>
        <v>297</v>
      </c>
      <c r="K64" s="13">
        <f t="shared" si="16"/>
        <v>74.190600000000003</v>
      </c>
    </row>
    <row r="65" spans="1:11">
      <c r="A65" s="36" t="s">
        <v>62</v>
      </c>
      <c r="B65" s="7">
        <f t="shared" si="16"/>
        <v>1366.8669000000002</v>
      </c>
      <c r="C65" s="7">
        <f t="shared" si="16"/>
        <v>929.32920000000024</v>
      </c>
      <c r="D65" s="7">
        <f t="shared" si="16"/>
        <v>1566.8289000000002</v>
      </c>
      <c r="E65" s="7">
        <f t="shared" si="16"/>
        <v>1847.8206</v>
      </c>
      <c r="F65" s="7">
        <f t="shared" si="16"/>
        <v>791.24310000000003</v>
      </c>
      <c r="G65" s="7">
        <f t="shared" si="16"/>
        <v>1803.0276000000001</v>
      </c>
      <c r="H65" s="7">
        <f t="shared" si="16"/>
        <v>4638.8376000000017</v>
      </c>
      <c r="I65" s="7">
        <f t="shared" si="16"/>
        <v>2408.0705999999996</v>
      </c>
      <c r="J65" s="7">
        <f t="shared" si="16"/>
        <v>1220.2271999999994</v>
      </c>
      <c r="K65" s="7">
        <f t="shared" si="16"/>
        <v>166.88969999999918</v>
      </c>
    </row>
    <row r="66" spans="1:11">
      <c r="A66" s="37" t="s">
        <v>63</v>
      </c>
      <c r="B66" s="34">
        <f t="shared" si="16"/>
        <v>1964.6901000000003</v>
      </c>
      <c r="C66" s="34">
        <f t="shared" si="16"/>
        <v>1800.7380000000003</v>
      </c>
      <c r="D66" s="34">
        <f t="shared" si="16"/>
        <v>3173.6853000000006</v>
      </c>
      <c r="E66" s="34">
        <f t="shared" si="16"/>
        <v>5364.7839000000004</v>
      </c>
      <c r="F66" s="34">
        <f t="shared" si="16"/>
        <v>2954.3211000000001</v>
      </c>
      <c r="G66" s="34">
        <f t="shared" si="16"/>
        <v>4176.4518000000007</v>
      </c>
      <c r="H66" s="34">
        <f t="shared" si="16"/>
        <v>8304.7950000000019</v>
      </c>
      <c r="I66" s="34">
        <f t="shared" si="16"/>
        <v>8199.7029000000002</v>
      </c>
      <c r="J66" s="34">
        <f t="shared" si="16"/>
        <v>8059.9212000000007</v>
      </c>
      <c r="K66" s="34">
        <f t="shared" si="16"/>
        <v>9794.7062999999998</v>
      </c>
    </row>
    <row r="67" spans="1:11">
      <c r="A67" s="38" t="s">
        <v>64</v>
      </c>
      <c r="B67" s="35">
        <f t="shared" si="16"/>
        <v>1566</v>
      </c>
      <c r="C67" s="35">
        <f t="shared" si="16"/>
        <v>1245.0051000000001</v>
      </c>
      <c r="D67" s="35">
        <f t="shared" si="16"/>
        <v>3056.7132000000001</v>
      </c>
      <c r="E67" s="35">
        <f t="shared" si="16"/>
        <v>1667.7765000000002</v>
      </c>
      <c r="F67" s="35">
        <f t="shared" si="16"/>
        <v>2929.4379000000004</v>
      </c>
      <c r="G67" s="35">
        <f t="shared" si="16"/>
        <v>3108.0591000000004</v>
      </c>
      <c r="H67" s="35">
        <f t="shared" si="16"/>
        <v>3331.7136000000005</v>
      </c>
      <c r="I67" s="35">
        <f t="shared" si="16"/>
        <v>5624.2538999999997</v>
      </c>
      <c r="J67" s="35">
        <f t="shared" si="16"/>
        <v>6841.7271000000001</v>
      </c>
      <c r="K67" s="35">
        <f t="shared" si="16"/>
        <v>7591.0986000000003</v>
      </c>
    </row>
    <row r="68" spans="1:11">
      <c r="A68" s="39" t="s">
        <v>65</v>
      </c>
      <c r="B68" s="40">
        <f t="shared" si="16"/>
        <v>1566</v>
      </c>
      <c r="C68" s="40">
        <f t="shared" si="16"/>
        <v>1110.0051000000001</v>
      </c>
      <c r="D68" s="40">
        <f t="shared" si="16"/>
        <v>3056.7132000000001</v>
      </c>
      <c r="E68" s="40">
        <f t="shared" si="16"/>
        <v>1667.7765000000002</v>
      </c>
      <c r="F68" s="40">
        <f t="shared" si="16"/>
        <v>2929.4379000000004</v>
      </c>
      <c r="G68" s="40">
        <f t="shared" si="16"/>
        <v>2973.0591000000004</v>
      </c>
      <c r="H68" s="40">
        <f t="shared" si="16"/>
        <v>2979.5256000000004</v>
      </c>
      <c r="I68" s="40">
        <f t="shared" si="16"/>
        <v>5443.8534</v>
      </c>
      <c r="J68" s="40">
        <f t="shared" si="16"/>
        <v>6214.6251000000011</v>
      </c>
      <c r="K68" s="40">
        <f t="shared" si="16"/>
        <v>6957.8028000000004</v>
      </c>
    </row>
    <row r="69" spans="1:11">
      <c r="A69" s="39" t="s">
        <v>66</v>
      </c>
      <c r="B69" s="40">
        <f t="shared" si="16"/>
        <v>0</v>
      </c>
      <c r="C69" s="40">
        <f t="shared" si="16"/>
        <v>135</v>
      </c>
      <c r="D69" s="40">
        <f t="shared" si="16"/>
        <v>0</v>
      </c>
      <c r="E69" s="40">
        <f t="shared" si="16"/>
        <v>0</v>
      </c>
      <c r="F69" s="40">
        <f t="shared" si="16"/>
        <v>0</v>
      </c>
      <c r="G69" s="40">
        <f t="shared" si="16"/>
        <v>135</v>
      </c>
      <c r="H69" s="40">
        <f t="shared" si="16"/>
        <v>352.18800000000005</v>
      </c>
      <c r="I69" s="40">
        <f t="shared" si="16"/>
        <v>180.40049999999999</v>
      </c>
      <c r="J69" s="40">
        <f t="shared" si="16"/>
        <v>627.10199999999998</v>
      </c>
      <c r="K69" s="40">
        <f t="shared" si="16"/>
        <v>633.2958000000001</v>
      </c>
    </row>
    <row r="70" spans="1:11">
      <c r="A70" s="38" t="s">
        <v>67</v>
      </c>
      <c r="B70" s="40">
        <f t="shared" si="16"/>
        <v>398.69010000000003</v>
      </c>
      <c r="C70" s="40">
        <f t="shared" si="16"/>
        <v>555.73290000000009</v>
      </c>
      <c r="D70" s="40">
        <f t="shared" si="16"/>
        <v>116.97210000000001</v>
      </c>
      <c r="E70" s="40">
        <f t="shared" si="16"/>
        <v>3697.0074</v>
      </c>
      <c r="F70" s="40">
        <f t="shared" si="16"/>
        <v>24.883199999999999</v>
      </c>
      <c r="G70" s="40">
        <f t="shared" si="16"/>
        <v>1068.3927000000001</v>
      </c>
      <c r="H70" s="40">
        <f t="shared" si="16"/>
        <v>4973.0814000000009</v>
      </c>
      <c r="I70" s="40">
        <f t="shared" si="16"/>
        <v>2575.4490000000001</v>
      </c>
      <c r="J70" s="40">
        <f t="shared" si="16"/>
        <v>1218.1941000000002</v>
      </c>
      <c r="K70" s="40">
        <f t="shared" si="16"/>
        <v>2203.6077</v>
      </c>
    </row>
    <row r="71" spans="1:11">
      <c r="A71" s="37" t="s">
        <v>68</v>
      </c>
      <c r="B71" s="11">
        <f t="shared" si="16"/>
        <v>597.82320000000004</v>
      </c>
      <c r="C71" s="11">
        <f t="shared" si="16"/>
        <v>871.40879999999993</v>
      </c>
      <c r="D71" s="11">
        <f t="shared" si="16"/>
        <v>1606.8564000000003</v>
      </c>
      <c r="E71" s="11">
        <f t="shared" si="16"/>
        <v>3516.9632999999999</v>
      </c>
      <c r="F71" s="11">
        <f t="shared" si="16"/>
        <v>2163.078</v>
      </c>
      <c r="G71" s="11">
        <f t="shared" si="16"/>
        <v>2373.4242000000004</v>
      </c>
      <c r="H71" s="11">
        <f t="shared" si="16"/>
        <v>3665.9574000000002</v>
      </c>
      <c r="I71" s="11">
        <f t="shared" si="16"/>
        <v>5791.6323000000002</v>
      </c>
      <c r="J71" s="11">
        <f t="shared" si="16"/>
        <v>6839.6940000000013</v>
      </c>
      <c r="K71" s="11">
        <f t="shared" si="16"/>
        <v>9627.8166000000019</v>
      </c>
    </row>
    <row r="72" spans="1:11">
      <c r="A72" s="38" t="s">
        <v>64</v>
      </c>
      <c r="B72" s="35">
        <f t="shared" si="16"/>
        <v>556.20000000000005</v>
      </c>
      <c r="C72" s="35">
        <f t="shared" si="16"/>
        <v>794.55599999999993</v>
      </c>
      <c r="D72" s="35">
        <f t="shared" si="16"/>
        <v>1504.0755000000001</v>
      </c>
      <c r="E72" s="35">
        <f t="shared" si="16"/>
        <v>2155.0077000000001</v>
      </c>
      <c r="F72" s="35">
        <f t="shared" si="16"/>
        <v>1936.4238</v>
      </c>
      <c r="G72" s="35">
        <f t="shared" si="16"/>
        <v>2254.7808000000005</v>
      </c>
      <c r="H72" s="35">
        <f t="shared" si="16"/>
        <v>2583.3303000000001</v>
      </c>
      <c r="I72" s="35">
        <f t="shared" si="16"/>
        <v>5006.8314000000009</v>
      </c>
      <c r="J72" s="35">
        <f t="shared" si="16"/>
        <v>5601.8574000000008</v>
      </c>
      <c r="K72" s="35">
        <f t="shared" si="16"/>
        <v>7600.7673000000013</v>
      </c>
    </row>
    <row r="73" spans="1:11">
      <c r="A73" s="38" t="s">
        <v>67</v>
      </c>
      <c r="B73" s="35">
        <f t="shared" si="16"/>
        <v>41.623200000000004</v>
      </c>
      <c r="C73" s="35">
        <f t="shared" si="16"/>
        <v>76.852800000000002</v>
      </c>
      <c r="D73" s="35">
        <f t="shared" si="16"/>
        <v>102.7809</v>
      </c>
      <c r="E73" s="35">
        <f t="shared" si="16"/>
        <v>1361.9556</v>
      </c>
      <c r="F73" s="35">
        <f t="shared" si="16"/>
        <v>226.6542</v>
      </c>
      <c r="G73" s="35">
        <f t="shared" si="16"/>
        <v>118.64340000000001</v>
      </c>
      <c r="H73" s="35">
        <f t="shared" si="16"/>
        <v>1082.6271000000002</v>
      </c>
      <c r="I73" s="35">
        <f t="shared" si="16"/>
        <v>784.80089999999996</v>
      </c>
      <c r="J73" s="35">
        <f t="shared" si="16"/>
        <v>1237.8366000000001</v>
      </c>
      <c r="K73" s="35">
        <f t="shared" si="16"/>
        <v>2027.0493000000001</v>
      </c>
    </row>
    <row r="74" spans="1:11">
      <c r="A74" s="6" t="s">
        <v>69</v>
      </c>
      <c r="B74" s="40">
        <f t="shared" si="16"/>
        <v>49.566600000000008</v>
      </c>
      <c r="C74" s="40">
        <f t="shared" si="16"/>
        <v>91.222200000000015</v>
      </c>
      <c r="D74" s="40">
        <f t="shared" si="16"/>
        <v>-251.7885</v>
      </c>
      <c r="E74" s="40">
        <f t="shared" si="16"/>
        <v>31.581900000000001</v>
      </c>
      <c r="F74" s="40">
        <f t="shared" si="16"/>
        <v>131.2902</v>
      </c>
      <c r="G74" s="40">
        <f t="shared" si="16"/>
        <v>64.173600000000008</v>
      </c>
      <c r="H74" s="40">
        <f t="shared" si="16"/>
        <v>-15.614100000000002</v>
      </c>
      <c r="I74" s="40">
        <f t="shared" si="16"/>
        <v>-204.24420000000001</v>
      </c>
      <c r="J74" s="40">
        <f t="shared" si="16"/>
        <v>82.6875</v>
      </c>
      <c r="K74" s="40">
        <f t="shared" si="16"/>
        <v>-11.909699999999999</v>
      </c>
    </row>
    <row r="75" spans="1:11">
      <c r="A75" s="6" t="s">
        <v>70</v>
      </c>
      <c r="B75" s="40">
        <f t="shared" si="16"/>
        <v>-308.69370000000004</v>
      </c>
      <c r="C75" s="40">
        <f t="shared" si="16"/>
        <v>-183.60000000000002</v>
      </c>
      <c r="D75" s="40">
        <f t="shared" si="16"/>
        <v>793.35720000000003</v>
      </c>
      <c r="E75" s="40">
        <f t="shared" si="16"/>
        <v>-705.16980000000001</v>
      </c>
      <c r="F75" s="40">
        <f t="shared" si="16"/>
        <v>-6.0075000000000003</v>
      </c>
      <c r="G75" s="40">
        <f t="shared" si="16"/>
        <v>590.6142000000001</v>
      </c>
      <c r="H75" s="40">
        <f t="shared" si="16"/>
        <v>-933.62490000000003</v>
      </c>
      <c r="I75" s="40">
        <f t="shared" si="16"/>
        <v>124.16490000000002</v>
      </c>
      <c r="J75" s="40">
        <f t="shared" si="16"/>
        <v>751.9824000000001</v>
      </c>
      <c r="K75" s="40">
        <f t="shared" si="16"/>
        <v>1125.3276000000001</v>
      </c>
    </row>
    <row r="76" spans="1:11" ht="13.5" thickBot="1">
      <c r="A76" s="41"/>
      <c r="B76" s="42"/>
      <c r="C76" s="42"/>
      <c r="D76" s="42"/>
      <c r="E76" s="42"/>
      <c r="F76" s="42"/>
      <c r="G76" s="42"/>
      <c r="H76" s="42"/>
      <c r="I76" s="42"/>
      <c r="J76" s="42"/>
      <c r="K76" s="42"/>
    </row>
    <row r="77" spans="1:11">
      <c r="A77" s="43" t="s">
        <v>71</v>
      </c>
    </row>
    <row r="78" spans="1:11" ht="14.25">
      <c r="A78" s="44" t="s">
        <v>72</v>
      </c>
    </row>
    <row r="79" spans="1:11">
      <c r="A79" s="44" t="s">
        <v>73</v>
      </c>
    </row>
    <row r="80" spans="1:11" ht="14.25">
      <c r="A80" s="45"/>
    </row>
    <row r="81" spans="1:11">
      <c r="A81" s="43" t="s">
        <v>74</v>
      </c>
    </row>
    <row r="82" spans="1:11">
      <c r="A82" s="44" t="s">
        <v>75</v>
      </c>
    </row>
    <row r="85" spans="1:11">
      <c r="A85" s="1" t="s">
        <v>0</v>
      </c>
    </row>
    <row r="86" spans="1:11" ht="15" customHeight="1">
      <c r="A86" s="1" t="s">
        <v>1</v>
      </c>
    </row>
    <row r="87" spans="1:11" ht="15" customHeight="1">
      <c r="A87" s="1"/>
    </row>
    <row r="88" spans="1:11">
      <c r="A88" s="50" t="s">
        <v>76</v>
      </c>
    </row>
    <row r="89" spans="1:11" s="46" customFormat="1" ht="19.5" customHeight="1" thickBot="1">
      <c r="A89" s="3" t="s">
        <v>3</v>
      </c>
      <c r="B89" s="4" t="s">
        <v>4</v>
      </c>
      <c r="C89" s="4" t="s">
        <v>5</v>
      </c>
      <c r="D89" s="4" t="s">
        <v>6</v>
      </c>
      <c r="E89" s="4" t="s">
        <v>7</v>
      </c>
      <c r="F89" s="4" t="s">
        <v>8</v>
      </c>
      <c r="G89" s="4" t="s">
        <v>9</v>
      </c>
      <c r="H89" s="4" t="s">
        <v>10</v>
      </c>
      <c r="I89" s="4" t="s">
        <v>11</v>
      </c>
      <c r="J89" s="4" t="s">
        <v>12</v>
      </c>
      <c r="K89" s="4" t="s">
        <v>13</v>
      </c>
    </row>
    <row r="90" spans="1:11">
      <c r="A90" s="5"/>
    </row>
    <row r="91" spans="1:11">
      <c r="A91" s="6" t="s">
        <v>14</v>
      </c>
      <c r="B91" s="7">
        <f t="shared" ref="B91:K91" si="17">B92+B115+B117</f>
        <v>1731.8900000000003</v>
      </c>
      <c r="C91" s="7">
        <f t="shared" si="17"/>
        <v>1989.4010000000003</v>
      </c>
      <c r="D91" s="7">
        <f t="shared" si="17"/>
        <v>2070.2599999999993</v>
      </c>
      <c r="E91" s="7">
        <f t="shared" si="17"/>
        <v>2042.385</v>
      </c>
      <c r="F91" s="7">
        <f t="shared" si="17"/>
        <v>2426.3179999999998</v>
      </c>
      <c r="G91" s="7">
        <f t="shared" si="17"/>
        <v>2094.8049999999998</v>
      </c>
      <c r="H91" s="7">
        <f t="shared" si="17"/>
        <v>1908.4290000000001</v>
      </c>
      <c r="I91" s="7">
        <f t="shared" si="17"/>
        <v>2605.6979999999999</v>
      </c>
      <c r="J91" s="7">
        <f t="shared" si="17"/>
        <v>2855.4449999999993</v>
      </c>
      <c r="K91" s="7">
        <f t="shared" si="17"/>
        <v>3075.6179999999999</v>
      </c>
    </row>
    <row r="92" spans="1:11" s="47" customFormat="1">
      <c r="A92" s="8" t="s">
        <v>15</v>
      </c>
      <c r="B92" s="9">
        <f t="shared" ref="B92:K92" si="18">+B93+B113</f>
        <v>1728.4750000000001</v>
      </c>
      <c r="C92" s="9">
        <f t="shared" si="18"/>
        <v>1989.2330000000002</v>
      </c>
      <c r="D92" s="9">
        <f t="shared" si="18"/>
        <v>2070.1889999999994</v>
      </c>
      <c r="E92" s="9">
        <f t="shared" si="18"/>
        <v>2039.633</v>
      </c>
      <c r="F92" s="9">
        <f t="shared" si="18"/>
        <v>2426.2729999999997</v>
      </c>
      <c r="G92" s="9">
        <f t="shared" si="18"/>
        <v>2094.6990000000001</v>
      </c>
      <c r="H92" s="9">
        <f t="shared" si="18"/>
        <v>1908.2539999999999</v>
      </c>
      <c r="I92" s="9">
        <f t="shared" si="18"/>
        <v>2605.3429999999998</v>
      </c>
      <c r="J92" s="9">
        <f t="shared" si="18"/>
        <v>2854.2289999999994</v>
      </c>
      <c r="K92" s="9">
        <f t="shared" si="18"/>
        <v>3075.6169999999997</v>
      </c>
    </row>
    <row r="93" spans="1:11" s="47" customFormat="1">
      <c r="A93" s="10" t="s">
        <v>16</v>
      </c>
      <c r="B93" s="11">
        <f t="shared" ref="B93:K93" si="19">B94+B95+B107+B112</f>
        <v>1503.5420000000001</v>
      </c>
      <c r="C93" s="11">
        <f t="shared" si="19"/>
        <v>1679.2530000000002</v>
      </c>
      <c r="D93" s="11">
        <f t="shared" si="19"/>
        <v>1840.9669999999994</v>
      </c>
      <c r="E93" s="11">
        <f t="shared" si="19"/>
        <v>1835.674</v>
      </c>
      <c r="F93" s="11">
        <f t="shared" si="19"/>
        <v>2198.6979999999999</v>
      </c>
      <c r="G93" s="11">
        <f t="shared" si="19"/>
        <v>1850.299</v>
      </c>
      <c r="H93" s="11">
        <f t="shared" si="19"/>
        <v>1611.6979999999999</v>
      </c>
      <c r="I93" s="11">
        <f t="shared" si="19"/>
        <v>2158.2509999999997</v>
      </c>
      <c r="J93" s="11">
        <f t="shared" si="19"/>
        <v>2473.6469999999995</v>
      </c>
      <c r="K93" s="11">
        <f t="shared" si="19"/>
        <v>2743.1099999999997</v>
      </c>
    </row>
    <row r="94" spans="1:11" s="44" customFormat="1">
      <c r="A94" s="12" t="s">
        <v>17</v>
      </c>
      <c r="B94" s="13">
        <v>107.298</v>
      </c>
      <c r="C94" s="13">
        <v>103.776</v>
      </c>
      <c r="D94" s="13">
        <v>120.61799999999999</v>
      </c>
      <c r="E94" s="13">
        <v>123.56</v>
      </c>
      <c r="F94" s="13">
        <v>109.29600000000001</v>
      </c>
      <c r="G94" s="13">
        <v>100.34</v>
      </c>
      <c r="H94" s="13">
        <v>143.458</v>
      </c>
      <c r="I94" s="13">
        <v>146.90899999999999</v>
      </c>
      <c r="J94" s="13">
        <v>161.511</v>
      </c>
      <c r="K94" s="13">
        <v>203.18100000000001</v>
      </c>
    </row>
    <row r="95" spans="1:11" s="44" customFormat="1">
      <c r="A95" s="12" t="s">
        <v>18</v>
      </c>
      <c r="B95" s="14">
        <f t="shared" ref="B95:K95" si="20">B96+B99+B100+B101</f>
        <v>901.67900000000009</v>
      </c>
      <c r="C95" s="14">
        <f t="shared" si="20"/>
        <v>1154.5720000000001</v>
      </c>
      <c r="D95" s="14">
        <f t="shared" si="20"/>
        <v>1281.9669999999996</v>
      </c>
      <c r="E95" s="14">
        <f t="shared" si="20"/>
        <v>1275.7359999999999</v>
      </c>
      <c r="F95" s="14">
        <f t="shared" si="20"/>
        <v>1634.3630000000001</v>
      </c>
      <c r="G95" s="14">
        <f t="shared" si="20"/>
        <v>1340.306</v>
      </c>
      <c r="H95" s="14">
        <f t="shared" si="20"/>
        <v>1166.6239999999998</v>
      </c>
      <c r="I95" s="14">
        <f t="shared" si="20"/>
        <v>1488.588</v>
      </c>
      <c r="J95" s="14">
        <f t="shared" si="20"/>
        <v>1629.0389999999998</v>
      </c>
      <c r="K95" s="14">
        <f t="shared" si="20"/>
        <v>1807.6359999999997</v>
      </c>
    </row>
    <row r="96" spans="1:11" s="44" customFormat="1">
      <c r="A96" s="15" t="s">
        <v>19</v>
      </c>
      <c r="B96" s="16">
        <f t="shared" ref="B96:K96" si="21">B97+B98</f>
        <v>404.41200000000003</v>
      </c>
      <c r="C96" s="16">
        <f t="shared" si="21"/>
        <v>718.77700000000004</v>
      </c>
      <c r="D96" s="16">
        <f t="shared" si="21"/>
        <v>743.26199999999994</v>
      </c>
      <c r="E96" s="16">
        <f t="shared" si="21"/>
        <v>790.10599999999999</v>
      </c>
      <c r="F96" s="16">
        <f t="shared" si="21"/>
        <v>1121.9080000000001</v>
      </c>
      <c r="G96" s="16">
        <f t="shared" si="21"/>
        <v>942.41100000000006</v>
      </c>
      <c r="H96" s="16">
        <f t="shared" si="21"/>
        <v>797.5859999999999</v>
      </c>
      <c r="I96" s="16">
        <f t="shared" si="21"/>
        <v>1218.8050000000001</v>
      </c>
      <c r="J96" s="16">
        <f t="shared" si="21"/>
        <v>1359.018</v>
      </c>
      <c r="K96" s="16">
        <f t="shared" si="21"/>
        <v>1462.1419999999998</v>
      </c>
    </row>
    <row r="97" spans="1:11">
      <c r="A97" s="17" t="s">
        <v>20</v>
      </c>
      <c r="B97" s="18">
        <v>218.68</v>
      </c>
      <c r="C97" s="18">
        <v>628.05200000000002</v>
      </c>
      <c r="D97" s="18">
        <v>638.17399999999998</v>
      </c>
      <c r="E97" s="18">
        <v>680.58399999999995</v>
      </c>
      <c r="F97" s="18">
        <v>896.57</v>
      </c>
      <c r="G97" s="18">
        <v>875.54200000000003</v>
      </c>
      <c r="H97" s="18">
        <v>740.10299999999995</v>
      </c>
      <c r="I97" s="18">
        <v>1135.806</v>
      </c>
      <c r="J97" s="18">
        <v>1252.0440000000001</v>
      </c>
      <c r="K97" s="18">
        <v>1353.3679999999999</v>
      </c>
    </row>
    <row r="98" spans="1:11">
      <c r="A98" s="17" t="s">
        <v>21</v>
      </c>
      <c r="B98" s="19">
        <v>185.732</v>
      </c>
      <c r="C98" s="19">
        <v>90.724999999999994</v>
      </c>
      <c r="D98" s="19">
        <v>105.08799999999999</v>
      </c>
      <c r="E98" s="19">
        <v>109.52200000000001</v>
      </c>
      <c r="F98" s="18">
        <v>225.33799999999999</v>
      </c>
      <c r="G98" s="18">
        <v>66.869</v>
      </c>
      <c r="H98" s="18">
        <v>57.482999999999997</v>
      </c>
      <c r="I98" s="18">
        <v>82.998999999999995</v>
      </c>
      <c r="J98" s="18">
        <v>106.974</v>
      </c>
      <c r="K98" s="18">
        <v>108.774</v>
      </c>
    </row>
    <row r="99" spans="1:11" s="44" customFormat="1">
      <c r="A99" s="15" t="s">
        <v>22</v>
      </c>
      <c r="B99" s="14">
        <v>262.11200000000002</v>
      </c>
      <c r="C99" s="14">
        <v>231.19399999999999</v>
      </c>
      <c r="D99" s="14">
        <v>288.89800000000002</v>
      </c>
      <c r="E99" s="14">
        <v>256.77300000000002</v>
      </c>
      <c r="F99" s="18">
        <v>241.90600000000001</v>
      </c>
      <c r="G99" s="18">
        <v>205.58699999999999</v>
      </c>
      <c r="H99" s="18">
        <v>176.31800000000001</v>
      </c>
      <c r="I99" s="18">
        <v>46.517000000000003</v>
      </c>
      <c r="J99" s="18">
        <v>2.6680000000000001</v>
      </c>
      <c r="K99" s="18">
        <v>18.734000000000002</v>
      </c>
    </row>
    <row r="100" spans="1:11">
      <c r="A100" s="15" t="s">
        <v>23</v>
      </c>
      <c r="B100" s="14">
        <v>25.033999999999999</v>
      </c>
      <c r="C100" s="14">
        <v>26.359000000000002</v>
      </c>
      <c r="D100" s="14">
        <v>27.36</v>
      </c>
      <c r="E100" s="14">
        <v>37.152000000000001</v>
      </c>
      <c r="F100" s="18">
        <v>39.773000000000003</v>
      </c>
      <c r="G100" s="18">
        <v>39.923999999999999</v>
      </c>
      <c r="H100" s="18">
        <v>37.828000000000003</v>
      </c>
      <c r="I100" s="18">
        <v>51.301000000000002</v>
      </c>
      <c r="J100" s="18">
        <v>63.887999999999998</v>
      </c>
      <c r="K100" s="18">
        <v>45.441000000000003</v>
      </c>
    </row>
    <row r="101" spans="1:11">
      <c r="A101" s="15" t="s">
        <v>24</v>
      </c>
      <c r="B101" s="14">
        <f t="shared" ref="B101:J101" si="22">SUM(B102:B106)</f>
        <v>210.12099999999998</v>
      </c>
      <c r="C101" s="14">
        <f t="shared" si="22"/>
        <v>178.24200000000002</v>
      </c>
      <c r="D101" s="14">
        <f t="shared" si="22"/>
        <v>222.447</v>
      </c>
      <c r="E101" s="14">
        <f t="shared" si="22"/>
        <v>191.70499999999998</v>
      </c>
      <c r="F101" s="14">
        <f t="shared" si="22"/>
        <v>230.77600000000001</v>
      </c>
      <c r="G101" s="14">
        <f t="shared" si="22"/>
        <v>152.38399999999999</v>
      </c>
      <c r="H101" s="14">
        <f t="shared" si="22"/>
        <v>154.892</v>
      </c>
      <c r="I101" s="14">
        <f t="shared" si="22"/>
        <v>171.96499999999997</v>
      </c>
      <c r="J101" s="14">
        <f t="shared" si="22"/>
        <v>203.46499999999997</v>
      </c>
      <c r="K101" s="14">
        <f t="shared" ref="K101" si="23">SUM(K102:K106)</f>
        <v>281.31900000000002</v>
      </c>
    </row>
    <row r="102" spans="1:11" s="44" customFormat="1">
      <c r="A102" s="17" t="s">
        <v>25</v>
      </c>
      <c r="B102" s="19">
        <v>28.184000000000001</v>
      </c>
      <c r="C102" s="19">
        <v>29.062000000000001</v>
      </c>
      <c r="D102" s="19">
        <v>29.75</v>
      </c>
      <c r="E102" s="19">
        <v>36.619999999999997</v>
      </c>
      <c r="F102" s="19">
        <v>35.380000000000003</v>
      </c>
      <c r="G102" s="19">
        <v>30.84</v>
      </c>
      <c r="H102" s="19">
        <v>32.353000000000002</v>
      </c>
      <c r="I102" s="19">
        <v>33.988</v>
      </c>
      <c r="J102" s="19">
        <v>34.707000000000001</v>
      </c>
      <c r="K102" s="19">
        <v>34.695</v>
      </c>
    </row>
    <row r="103" spans="1:11" s="44" customFormat="1">
      <c r="A103" s="17" t="s">
        <v>26</v>
      </c>
      <c r="B103" s="19">
        <v>21.332999999999998</v>
      </c>
      <c r="C103" s="19">
        <v>21.456</v>
      </c>
      <c r="D103" s="19">
        <v>21.376000000000001</v>
      </c>
      <c r="E103" s="19">
        <v>20.864999999999998</v>
      </c>
      <c r="F103" s="19">
        <v>20.295000000000002</v>
      </c>
      <c r="G103" s="19">
        <v>16.782</v>
      </c>
      <c r="H103" s="19">
        <v>21.681000000000001</v>
      </c>
      <c r="I103" s="19">
        <v>19.882999999999999</v>
      </c>
      <c r="J103" s="19">
        <v>20.105</v>
      </c>
      <c r="K103" s="19">
        <v>19.606999999999999</v>
      </c>
    </row>
    <row r="104" spans="1:11">
      <c r="A104" s="17" t="s">
        <v>27</v>
      </c>
      <c r="B104" s="19">
        <v>142.56399999999999</v>
      </c>
      <c r="C104" s="19">
        <v>110.12</v>
      </c>
      <c r="D104" s="19">
        <v>149.83199999999999</v>
      </c>
      <c r="E104" s="19">
        <v>113.556</v>
      </c>
      <c r="F104" s="19">
        <v>145.24299999999999</v>
      </c>
      <c r="G104" s="19">
        <v>103.008</v>
      </c>
      <c r="H104" s="19">
        <v>97.468000000000004</v>
      </c>
      <c r="I104" s="19">
        <v>112.74299999999999</v>
      </c>
      <c r="J104" s="19">
        <v>144.797</v>
      </c>
      <c r="K104" s="19">
        <v>219.721</v>
      </c>
    </row>
    <row r="105" spans="1:11" s="44" customFormat="1">
      <c r="A105" s="17" t="s">
        <v>28</v>
      </c>
      <c r="B105" s="20">
        <v>2.1970000000000001</v>
      </c>
      <c r="C105" s="20">
        <v>2.1040000000000001</v>
      </c>
      <c r="D105" s="20">
        <v>2.734</v>
      </c>
      <c r="E105" s="20">
        <v>2.5150000000000001</v>
      </c>
      <c r="F105" s="19">
        <v>2.2229999999999999</v>
      </c>
      <c r="G105" s="19">
        <v>1.754</v>
      </c>
      <c r="H105" s="19">
        <v>3.39</v>
      </c>
      <c r="I105" s="19">
        <v>5.351</v>
      </c>
      <c r="J105" s="19">
        <v>3.8559999999999999</v>
      </c>
      <c r="K105" s="19">
        <v>7.2960000000000003</v>
      </c>
    </row>
    <row r="106" spans="1:11">
      <c r="A106" s="17" t="s">
        <v>29</v>
      </c>
      <c r="B106" s="19">
        <v>15.843</v>
      </c>
      <c r="C106" s="19">
        <v>15.5</v>
      </c>
      <c r="D106" s="19">
        <v>18.754999999999999</v>
      </c>
      <c r="E106" s="19">
        <v>18.149000000000001</v>
      </c>
      <c r="F106" s="19">
        <v>27.635000000000002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</row>
    <row r="107" spans="1:11">
      <c r="A107" s="21" t="s">
        <v>30</v>
      </c>
      <c r="B107" s="14">
        <f t="shared" ref="B107:K107" si="24">SUM(B108:B111)</f>
        <v>489.44099999999997</v>
      </c>
      <c r="C107" s="14">
        <f t="shared" si="24"/>
        <v>411.59699999999998</v>
      </c>
      <c r="D107" s="14">
        <f t="shared" si="24"/>
        <v>431.21799999999996</v>
      </c>
      <c r="E107" s="14">
        <f t="shared" si="24"/>
        <v>432.02700000000004</v>
      </c>
      <c r="F107" s="14">
        <f t="shared" si="24"/>
        <v>444.91599999999994</v>
      </c>
      <c r="G107" s="14">
        <f t="shared" si="24"/>
        <v>403</v>
      </c>
      <c r="H107" s="14">
        <f t="shared" si="24"/>
        <v>299.08</v>
      </c>
      <c r="I107" s="14">
        <f t="shared" si="24"/>
        <v>511.66800000000001</v>
      </c>
      <c r="J107" s="14">
        <f t="shared" si="24"/>
        <v>675.42499999999995</v>
      </c>
      <c r="K107" s="14">
        <f t="shared" si="24"/>
        <v>725.21199999999999</v>
      </c>
    </row>
    <row r="108" spans="1:11">
      <c r="A108" s="22" t="s">
        <v>31</v>
      </c>
      <c r="B108" s="19">
        <v>307.87099999999998</v>
      </c>
      <c r="C108" s="19">
        <v>263.46899999999999</v>
      </c>
      <c r="D108" s="19">
        <v>286.05099999999999</v>
      </c>
      <c r="E108" s="19">
        <v>270.43400000000003</v>
      </c>
      <c r="F108" s="19">
        <v>284.46300000000002</v>
      </c>
      <c r="G108" s="19">
        <v>224.363</v>
      </c>
      <c r="H108" s="19">
        <v>192.36699999999999</v>
      </c>
      <c r="I108" s="19">
        <v>248.58099999999999</v>
      </c>
      <c r="J108" s="19">
        <v>248.87899999999999</v>
      </c>
      <c r="K108" s="19">
        <v>258.452</v>
      </c>
    </row>
    <row r="109" spans="1:11">
      <c r="A109" s="22" t="s">
        <v>32</v>
      </c>
      <c r="B109" s="19">
        <v>9.5129999999999999</v>
      </c>
      <c r="C109" s="19">
        <v>12.871</v>
      </c>
      <c r="D109" s="19">
        <v>9.3970000000000002</v>
      </c>
      <c r="E109" s="19">
        <v>18.263999999999999</v>
      </c>
      <c r="F109" s="19">
        <v>13.055999999999999</v>
      </c>
      <c r="G109" s="19">
        <v>53.112000000000002</v>
      </c>
      <c r="H109" s="19">
        <v>95.876000000000005</v>
      </c>
      <c r="I109" s="19">
        <v>177.44300000000001</v>
      </c>
      <c r="J109" s="19">
        <v>253.458</v>
      </c>
      <c r="K109" s="19">
        <v>246.536</v>
      </c>
    </row>
    <row r="110" spans="1:11">
      <c r="A110" s="22" t="s">
        <v>33</v>
      </c>
      <c r="B110" s="19">
        <v>146.726</v>
      </c>
      <c r="C110" s="19">
        <v>134.63300000000001</v>
      </c>
      <c r="D110" s="19">
        <v>134.608</v>
      </c>
      <c r="E110" s="19">
        <v>143.21799999999999</v>
      </c>
      <c r="F110" s="19">
        <v>147.24199999999999</v>
      </c>
      <c r="G110" s="19">
        <v>125.32299999999999</v>
      </c>
      <c r="H110" s="19">
        <v>10.670999999999999</v>
      </c>
      <c r="I110" s="19">
        <v>84.911000000000001</v>
      </c>
      <c r="J110" s="19">
        <v>172.197</v>
      </c>
      <c r="K110" s="19">
        <v>219.34700000000001</v>
      </c>
    </row>
    <row r="111" spans="1:11" s="44" customFormat="1">
      <c r="A111" s="22" t="s">
        <v>34</v>
      </c>
      <c r="B111" s="19">
        <v>25.331</v>
      </c>
      <c r="C111" s="19">
        <v>0.624</v>
      </c>
      <c r="D111" s="19">
        <v>1.1619999999999999</v>
      </c>
      <c r="E111" s="19">
        <v>0.111</v>
      </c>
      <c r="F111" s="19">
        <v>0.155</v>
      </c>
      <c r="G111" s="19">
        <v>0.20200000000000001</v>
      </c>
      <c r="H111" s="19">
        <v>0.16600000000000001</v>
      </c>
      <c r="I111" s="19">
        <v>0.73299999999999998</v>
      </c>
      <c r="J111" s="19">
        <v>0.89100000000000001</v>
      </c>
      <c r="K111" s="19">
        <v>0.877</v>
      </c>
    </row>
    <row r="112" spans="1:11" s="44" customFormat="1">
      <c r="A112" s="21" t="s">
        <v>35</v>
      </c>
      <c r="B112" s="23">
        <v>5.1239999999999997</v>
      </c>
      <c r="C112" s="23">
        <v>9.3079999999999998</v>
      </c>
      <c r="D112" s="23">
        <v>7.1639999999999997</v>
      </c>
      <c r="E112" s="23">
        <v>4.351</v>
      </c>
      <c r="F112" s="19">
        <v>10.122999999999999</v>
      </c>
      <c r="G112" s="19">
        <v>6.6529999999999996</v>
      </c>
      <c r="H112" s="19">
        <v>2.536</v>
      </c>
      <c r="I112" s="19">
        <v>11.086</v>
      </c>
      <c r="J112" s="19">
        <v>7.6719999999999997</v>
      </c>
      <c r="K112" s="19">
        <v>7.0810000000000004</v>
      </c>
    </row>
    <row r="113" spans="1:11" s="44" customFormat="1">
      <c r="A113" s="24" t="s">
        <v>36</v>
      </c>
      <c r="B113" s="25">
        <v>224.93299999999999</v>
      </c>
      <c r="C113" s="25">
        <v>309.98</v>
      </c>
      <c r="D113" s="25">
        <v>229.22200000000001</v>
      </c>
      <c r="E113" s="25">
        <v>203.959</v>
      </c>
      <c r="F113" s="25">
        <v>227.57499999999999</v>
      </c>
      <c r="G113" s="25">
        <v>244.4</v>
      </c>
      <c r="H113" s="25">
        <v>296.55599999999998</v>
      </c>
      <c r="I113" s="25">
        <v>447.09199999999998</v>
      </c>
      <c r="J113" s="25">
        <v>380.58199999999999</v>
      </c>
      <c r="K113" s="25">
        <v>332.50700000000001</v>
      </c>
    </row>
    <row r="114" spans="1:11" s="44" customFormat="1">
      <c r="A114" s="26"/>
      <c r="B114" s="14"/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>
      <c r="A115" s="8" t="s">
        <v>37</v>
      </c>
      <c r="B115" s="27">
        <v>3.0529999999999999</v>
      </c>
      <c r="C115" s="27">
        <v>5.7000000000000002E-2</v>
      </c>
      <c r="D115" s="27">
        <v>6.6000000000000003E-2</v>
      </c>
      <c r="E115" s="27">
        <v>0.154</v>
      </c>
      <c r="F115" s="27">
        <v>4.4999999999999998E-2</v>
      </c>
      <c r="G115" s="27">
        <v>6.0000000000000001E-3</v>
      </c>
      <c r="H115" s="27">
        <v>2.5000000000000001E-2</v>
      </c>
      <c r="I115" s="27">
        <v>0.154</v>
      </c>
      <c r="J115" s="27">
        <v>0.13600000000000001</v>
      </c>
      <c r="K115" s="27">
        <v>1E-3</v>
      </c>
    </row>
    <row r="116" spans="1:11">
      <c r="A116" s="8"/>
      <c r="B116" s="27"/>
      <c r="C116" s="27"/>
      <c r="D116" s="27"/>
      <c r="E116" s="27"/>
      <c r="F116" s="27"/>
      <c r="G116" s="27"/>
      <c r="H116" s="27"/>
      <c r="I116" s="27"/>
      <c r="J116" s="27"/>
      <c r="K116" s="27"/>
    </row>
    <row r="117" spans="1:11" s="47" customFormat="1">
      <c r="A117" s="8" t="s">
        <v>38</v>
      </c>
      <c r="B117" s="27">
        <v>0.36199999999999999</v>
      </c>
      <c r="C117" s="27">
        <v>0.111</v>
      </c>
      <c r="D117" s="27">
        <v>5.0000000000000001E-3</v>
      </c>
      <c r="E117" s="27">
        <v>2.5979999999999999</v>
      </c>
      <c r="F117" s="27">
        <v>0</v>
      </c>
      <c r="G117" s="27">
        <v>0.1</v>
      </c>
      <c r="H117" s="27">
        <v>0.15</v>
      </c>
      <c r="I117" s="27">
        <v>0.20100000000000001</v>
      </c>
      <c r="J117" s="27">
        <v>1.08</v>
      </c>
      <c r="K117" s="27">
        <v>0</v>
      </c>
    </row>
    <row r="118" spans="1:11">
      <c r="A118" s="5"/>
      <c r="B118" s="19"/>
      <c r="C118" s="19"/>
      <c r="D118" s="19"/>
      <c r="E118" s="19"/>
      <c r="F118" s="19"/>
      <c r="G118" s="19"/>
      <c r="H118" s="19"/>
      <c r="I118" s="19"/>
      <c r="J118" s="19"/>
      <c r="K118" s="19"/>
    </row>
    <row r="119" spans="1:11">
      <c r="A119" s="6" t="s">
        <v>39</v>
      </c>
      <c r="B119" s="7">
        <f t="shared" ref="B119:K119" si="25">B120+B132</f>
        <v>2115.2199999999998</v>
      </c>
      <c r="C119" s="7">
        <f t="shared" si="25"/>
        <v>2299.384</v>
      </c>
      <c r="D119" s="7">
        <f t="shared" si="25"/>
        <v>2730.9850000000001</v>
      </c>
      <c r="E119" s="7">
        <f t="shared" si="25"/>
        <v>2457.2860000000005</v>
      </c>
      <c r="F119" s="7">
        <f t="shared" si="25"/>
        <v>2645.5839999999998</v>
      </c>
      <c r="G119" s="7">
        <f t="shared" si="25"/>
        <v>2920.5139999999997</v>
      </c>
      <c r="H119" s="7">
        <f t="shared" si="25"/>
        <v>3243.5829999999996</v>
      </c>
      <c r="I119" s="7">
        <f t="shared" si="25"/>
        <v>3327.3939999999998</v>
      </c>
      <c r="J119" s="7">
        <f t="shared" si="25"/>
        <v>3390.0279999999998</v>
      </c>
      <c r="K119" s="7">
        <f t="shared" si="25"/>
        <v>3262.2729999999997</v>
      </c>
    </row>
    <row r="120" spans="1:11" s="47" customFormat="1">
      <c r="A120" s="8" t="s">
        <v>40</v>
      </c>
      <c r="B120" s="9">
        <f t="shared" ref="B120:K120" si="26">SUM(B121:B126,B128)</f>
        <v>1740.808</v>
      </c>
      <c r="C120" s="9">
        <f t="shared" si="26"/>
        <v>2064.4169999999999</v>
      </c>
      <c r="D120" s="9">
        <f t="shared" si="26"/>
        <v>2349.25</v>
      </c>
      <c r="E120" s="9">
        <f t="shared" si="26"/>
        <v>2188.5780000000004</v>
      </c>
      <c r="F120" s="9">
        <f t="shared" si="26"/>
        <v>2422.2190000000001</v>
      </c>
      <c r="G120" s="9">
        <f t="shared" si="26"/>
        <v>2533.3159999999998</v>
      </c>
      <c r="H120" s="9">
        <f t="shared" si="26"/>
        <v>2872.5239999999999</v>
      </c>
      <c r="I120" s="9">
        <f t="shared" si="26"/>
        <v>3043.5819999999999</v>
      </c>
      <c r="J120" s="9">
        <f t="shared" si="26"/>
        <v>3062.5239999999999</v>
      </c>
      <c r="K120" s="9">
        <f t="shared" si="26"/>
        <v>2960.7349999999997</v>
      </c>
    </row>
    <row r="121" spans="1:11">
      <c r="A121" s="28" t="s">
        <v>41</v>
      </c>
      <c r="B121" s="19">
        <v>660.10400000000004</v>
      </c>
      <c r="C121" s="19">
        <v>685.25800000000004</v>
      </c>
      <c r="D121" s="19">
        <v>726.41</v>
      </c>
      <c r="E121" s="19">
        <v>728.74099999999999</v>
      </c>
      <c r="F121" s="19">
        <v>712.24199999999996</v>
      </c>
      <c r="G121" s="19">
        <v>761.76800000000003</v>
      </c>
      <c r="H121" s="19">
        <v>700.83100000000002</v>
      </c>
      <c r="I121" s="19">
        <v>738.36400000000003</v>
      </c>
      <c r="J121" s="19">
        <v>805.22699999999998</v>
      </c>
      <c r="K121" s="19">
        <v>843.33699999999999</v>
      </c>
    </row>
    <row r="122" spans="1:11">
      <c r="A122" s="28" t="s">
        <v>42</v>
      </c>
      <c r="B122" s="19">
        <v>369.70699999999999</v>
      </c>
      <c r="C122" s="19">
        <v>432.358</v>
      </c>
      <c r="D122" s="19">
        <v>575.73900000000003</v>
      </c>
      <c r="E122" s="19">
        <v>448.84300000000002</v>
      </c>
      <c r="F122" s="19">
        <v>591.22500000000002</v>
      </c>
      <c r="G122" s="19">
        <v>566.83600000000001</v>
      </c>
      <c r="H122" s="19">
        <v>613.60799999999995</v>
      </c>
      <c r="I122" s="19">
        <v>638.596</v>
      </c>
      <c r="J122" s="19">
        <v>672.399</v>
      </c>
      <c r="K122" s="19">
        <v>560.76599999999996</v>
      </c>
    </row>
    <row r="123" spans="1:11">
      <c r="A123" s="28" t="s">
        <v>43</v>
      </c>
      <c r="B123" s="19">
        <v>241.5</v>
      </c>
      <c r="C123" s="19">
        <v>274.995</v>
      </c>
      <c r="D123" s="19">
        <v>267.755</v>
      </c>
      <c r="E123" s="19">
        <v>313.863</v>
      </c>
      <c r="F123" s="19">
        <v>328.48</v>
      </c>
      <c r="G123" s="19">
        <v>345.36900000000003</v>
      </c>
      <c r="H123" s="19">
        <v>422.5</v>
      </c>
      <c r="I123" s="19">
        <v>551.77200000000005</v>
      </c>
      <c r="J123" s="19">
        <v>573.11500000000001</v>
      </c>
      <c r="K123" s="19">
        <v>613.09799999999996</v>
      </c>
    </row>
    <row r="124" spans="1:11">
      <c r="A124" s="28" t="s">
        <v>44</v>
      </c>
      <c r="B124" s="19">
        <v>242.82499999999999</v>
      </c>
      <c r="C124" s="19">
        <v>373.38</v>
      </c>
      <c r="D124" s="19">
        <v>409.61700000000002</v>
      </c>
      <c r="E124" s="19">
        <v>327.80500000000001</v>
      </c>
      <c r="F124" s="19">
        <v>392.69400000000002</v>
      </c>
      <c r="G124" s="19">
        <v>427.47500000000002</v>
      </c>
      <c r="H124" s="19">
        <v>474.10599999999999</v>
      </c>
      <c r="I124" s="19">
        <v>495.85700000000003</v>
      </c>
      <c r="J124" s="19">
        <v>464.65499999999997</v>
      </c>
      <c r="K124" s="19">
        <v>412.6</v>
      </c>
    </row>
    <row r="125" spans="1:11">
      <c r="A125" s="28" t="s">
        <v>45</v>
      </c>
      <c r="B125" s="19">
        <v>7.1059999999999999</v>
      </c>
      <c r="C125" s="19">
        <v>8.6389999999999993</v>
      </c>
      <c r="D125" s="19">
        <v>7.173</v>
      </c>
      <c r="E125" s="19">
        <v>7.5890000000000004</v>
      </c>
      <c r="F125" s="19">
        <v>8.2010000000000005</v>
      </c>
      <c r="G125" s="19">
        <v>8.6440000000000001</v>
      </c>
      <c r="H125" s="19">
        <v>6.407</v>
      </c>
      <c r="I125" s="19">
        <v>8.6539999999999999</v>
      </c>
      <c r="J125" s="19">
        <v>7.0519999999999996</v>
      </c>
      <c r="K125" s="19">
        <v>9.0510000000000002</v>
      </c>
    </row>
    <row r="126" spans="1:11">
      <c r="A126" s="28" t="s">
        <v>46</v>
      </c>
      <c r="B126" s="19">
        <v>121.1</v>
      </c>
      <c r="C126" s="19">
        <v>143.762</v>
      </c>
      <c r="D126" s="19">
        <v>159.107</v>
      </c>
      <c r="E126" s="19">
        <v>165.67</v>
      </c>
      <c r="F126" s="19">
        <v>186.11600000000001</v>
      </c>
      <c r="G126" s="19">
        <v>188.179</v>
      </c>
      <c r="H126" s="19">
        <v>405.21800000000002</v>
      </c>
      <c r="I126" s="19">
        <v>285.95100000000002</v>
      </c>
      <c r="J126" s="19">
        <v>227.38</v>
      </c>
      <c r="K126" s="19">
        <v>243.846</v>
      </c>
    </row>
    <row r="127" spans="1:11">
      <c r="A127" s="21" t="s">
        <v>47</v>
      </c>
      <c r="B127" s="14">
        <v>103.705</v>
      </c>
      <c r="C127" s="14">
        <v>114.276</v>
      </c>
      <c r="D127" s="14">
        <v>117.866</v>
      </c>
      <c r="E127" s="2">
        <v>127.54300000000001</v>
      </c>
      <c r="F127" s="19">
        <v>139.81</v>
      </c>
      <c r="G127" s="19">
        <v>140.37200000000001</v>
      </c>
      <c r="H127" s="19">
        <v>160.05500000000001</v>
      </c>
      <c r="I127" s="19">
        <v>165.51</v>
      </c>
      <c r="J127" s="19">
        <v>174.56800000000001</v>
      </c>
      <c r="K127" s="19">
        <v>182.708</v>
      </c>
    </row>
    <row r="128" spans="1:11">
      <c r="A128" s="28" t="s">
        <v>48</v>
      </c>
      <c r="B128" s="19">
        <f>B129+B130</f>
        <v>98.465999999999994</v>
      </c>
      <c r="C128" s="19">
        <f>C129+C130</f>
        <v>146.02500000000001</v>
      </c>
      <c r="D128" s="19">
        <f>D129+D130</f>
        <v>203.44900000000001</v>
      </c>
      <c r="E128" s="19">
        <f>E129+E130</f>
        <v>196.06700000000001</v>
      </c>
      <c r="F128" s="19">
        <v>203.261</v>
      </c>
      <c r="G128" s="19">
        <v>235.04499999999999</v>
      </c>
      <c r="H128" s="19">
        <v>249.85400000000001</v>
      </c>
      <c r="I128" s="19">
        <v>324.38799999999998</v>
      </c>
      <c r="J128" s="19">
        <v>312.69600000000003</v>
      </c>
      <c r="K128" s="19">
        <v>278.03699999999998</v>
      </c>
    </row>
    <row r="129" spans="1:11">
      <c r="A129" s="21" t="s">
        <v>49</v>
      </c>
      <c r="B129" s="14">
        <v>48.098999999999997</v>
      </c>
      <c r="C129" s="14">
        <v>119.95699999999999</v>
      </c>
      <c r="D129" s="14">
        <v>123.363</v>
      </c>
      <c r="E129" s="14">
        <v>128.84</v>
      </c>
      <c r="F129" s="19">
        <v>150.50399999999999</v>
      </c>
      <c r="G129" s="19">
        <v>158.387</v>
      </c>
      <c r="H129" s="19">
        <v>180.97300000000001</v>
      </c>
      <c r="I129" s="19">
        <v>188.61799999999999</v>
      </c>
      <c r="J129" s="19">
        <v>231.97200000000001</v>
      </c>
      <c r="K129" s="19">
        <v>197.678</v>
      </c>
    </row>
    <row r="130" spans="1:11">
      <c r="A130" s="21" t="s">
        <v>50</v>
      </c>
      <c r="B130" s="14">
        <v>50.366999999999997</v>
      </c>
      <c r="C130" s="14">
        <v>26.068000000000001</v>
      </c>
      <c r="D130" s="14">
        <v>80.085999999999999</v>
      </c>
      <c r="E130" s="14">
        <v>67.227000000000004</v>
      </c>
      <c r="F130" s="19">
        <v>52.756999999999998</v>
      </c>
      <c r="G130" s="19">
        <v>76.658000000000001</v>
      </c>
      <c r="H130" s="19">
        <v>68.881</v>
      </c>
      <c r="I130" s="19">
        <v>135.77000000000001</v>
      </c>
      <c r="J130" s="19">
        <v>80.724000000000004</v>
      </c>
      <c r="K130" s="19">
        <v>80.358999999999995</v>
      </c>
    </row>
    <row r="131" spans="1:11">
      <c r="A131" s="29"/>
      <c r="B131" s="19"/>
      <c r="C131" s="19"/>
      <c r="D131" s="19"/>
      <c r="E131" s="14"/>
      <c r="F131" s="14"/>
      <c r="G131" s="14"/>
      <c r="H131" s="14"/>
      <c r="I131" s="14"/>
      <c r="J131" s="14"/>
      <c r="K131" s="14"/>
    </row>
    <row r="132" spans="1:11">
      <c r="A132" s="8" t="s">
        <v>51</v>
      </c>
      <c r="B132" s="27">
        <f t="shared" ref="B132:K132" si="27">B133+B134</f>
        <v>374.41199999999998</v>
      </c>
      <c r="C132" s="27">
        <f t="shared" si="27"/>
        <v>234.96700000000001</v>
      </c>
      <c r="D132" s="27">
        <f t="shared" si="27"/>
        <v>381.73500000000001</v>
      </c>
      <c r="E132" s="27">
        <f t="shared" si="27"/>
        <v>268.70799999999997</v>
      </c>
      <c r="F132" s="27">
        <f t="shared" si="27"/>
        <v>223.36500000000001</v>
      </c>
      <c r="G132" s="27">
        <f t="shared" si="27"/>
        <v>387.19799999999998</v>
      </c>
      <c r="H132" s="27">
        <f t="shared" si="27"/>
        <v>371.05899999999997</v>
      </c>
      <c r="I132" s="27">
        <f t="shared" si="27"/>
        <v>283.81200000000001</v>
      </c>
      <c r="J132" s="27">
        <f t="shared" si="27"/>
        <v>327.50400000000002</v>
      </c>
      <c r="K132" s="27">
        <f t="shared" si="27"/>
        <v>301.53800000000001</v>
      </c>
    </row>
    <row r="133" spans="1:11">
      <c r="A133" s="28" t="s">
        <v>52</v>
      </c>
      <c r="B133" s="19">
        <v>161.37299999999999</v>
      </c>
      <c r="C133" s="19">
        <v>60.731999999999999</v>
      </c>
      <c r="D133" s="19">
        <v>107.58799999999999</v>
      </c>
      <c r="E133" s="19">
        <v>40.020000000000003</v>
      </c>
      <c r="F133" s="19">
        <v>30.568000000000001</v>
      </c>
      <c r="G133" s="19">
        <v>151.006</v>
      </c>
      <c r="H133" s="19">
        <v>96.206999999999994</v>
      </c>
      <c r="I133" s="19">
        <v>58.847000000000001</v>
      </c>
      <c r="J133" s="19">
        <v>45.533999999999999</v>
      </c>
      <c r="K133" s="19">
        <v>51.37</v>
      </c>
    </row>
    <row r="134" spans="1:11">
      <c r="A134" s="28" t="s">
        <v>53</v>
      </c>
      <c r="B134" s="19">
        <v>213.03899999999999</v>
      </c>
      <c r="C134" s="19">
        <v>174.23500000000001</v>
      </c>
      <c r="D134" s="19">
        <v>274.14699999999999</v>
      </c>
      <c r="E134" s="19">
        <v>228.68799999999999</v>
      </c>
      <c r="F134" s="19">
        <v>192.797</v>
      </c>
      <c r="G134" s="19">
        <v>236.19200000000001</v>
      </c>
      <c r="H134" s="19">
        <v>274.85199999999998</v>
      </c>
      <c r="I134" s="19">
        <v>224.965</v>
      </c>
      <c r="J134" s="19">
        <v>281.97000000000003</v>
      </c>
      <c r="K134" s="19">
        <v>250.16800000000001</v>
      </c>
    </row>
    <row r="135" spans="1:11">
      <c r="A135" s="30"/>
      <c r="B135" s="48"/>
      <c r="C135" s="48"/>
      <c r="D135" s="48"/>
      <c r="E135" s="48"/>
      <c r="F135" s="48"/>
      <c r="G135" s="48"/>
      <c r="H135" s="48"/>
      <c r="I135" s="48"/>
      <c r="J135" s="48"/>
      <c r="K135" s="48"/>
    </row>
    <row r="136" spans="1:11" ht="18" customHeight="1">
      <c r="A136" s="31" t="s">
        <v>54</v>
      </c>
      <c r="B136" s="7">
        <f t="shared" ref="B136:K136" si="28">B92-B120</f>
        <v>-12.332999999999856</v>
      </c>
      <c r="C136" s="7">
        <f t="shared" si="28"/>
        <v>-75.183999999999742</v>
      </c>
      <c r="D136" s="7">
        <f t="shared" si="28"/>
        <v>-279.0610000000006</v>
      </c>
      <c r="E136" s="7">
        <f t="shared" si="28"/>
        <v>-148.94500000000039</v>
      </c>
      <c r="F136" s="7">
        <f t="shared" si="28"/>
        <v>4.0539999999996326</v>
      </c>
      <c r="G136" s="7">
        <f t="shared" si="28"/>
        <v>-438.61699999999973</v>
      </c>
      <c r="H136" s="7">
        <f t="shared" si="28"/>
        <v>-964.27</v>
      </c>
      <c r="I136" s="7">
        <f t="shared" si="28"/>
        <v>-438.23900000000003</v>
      </c>
      <c r="J136" s="7">
        <f t="shared" si="28"/>
        <v>-208.29500000000053</v>
      </c>
      <c r="K136" s="7">
        <f t="shared" si="28"/>
        <v>114.88200000000006</v>
      </c>
    </row>
    <row r="137" spans="1:11" ht="18" customHeight="1">
      <c r="A137" s="31" t="s">
        <v>55</v>
      </c>
      <c r="B137" s="7">
        <f t="shared" ref="B137:K137" si="29">B91-(B119-B123)</f>
        <v>-141.82999999999947</v>
      </c>
      <c r="C137" s="7">
        <f t="shared" si="29"/>
        <v>-34.987999999999829</v>
      </c>
      <c r="D137" s="7">
        <f t="shared" si="29"/>
        <v>-392.97000000000071</v>
      </c>
      <c r="E137" s="7">
        <f t="shared" si="29"/>
        <v>-101.03800000000069</v>
      </c>
      <c r="F137" s="7">
        <f t="shared" si="29"/>
        <v>109.21399999999994</v>
      </c>
      <c r="G137" s="7">
        <f t="shared" si="29"/>
        <v>-480.33999999999969</v>
      </c>
      <c r="H137" s="7">
        <f t="shared" si="29"/>
        <v>-912.65399999999954</v>
      </c>
      <c r="I137" s="7">
        <f t="shared" si="29"/>
        <v>-169.92399999999998</v>
      </c>
      <c r="J137" s="7">
        <f t="shared" si="29"/>
        <v>38.531999999999698</v>
      </c>
      <c r="K137" s="7">
        <f t="shared" si="29"/>
        <v>426.44300000000021</v>
      </c>
    </row>
    <row r="138" spans="1:11" ht="18" customHeight="1">
      <c r="A138" s="31" t="s">
        <v>56</v>
      </c>
      <c r="B138" s="7">
        <f t="shared" ref="B138:K138" si="30">B91-B119</f>
        <v>-383.32999999999947</v>
      </c>
      <c r="C138" s="7">
        <f t="shared" si="30"/>
        <v>-309.98299999999972</v>
      </c>
      <c r="D138" s="7">
        <f t="shared" si="30"/>
        <v>-660.72500000000082</v>
      </c>
      <c r="E138" s="7">
        <f t="shared" si="30"/>
        <v>-414.90100000000052</v>
      </c>
      <c r="F138" s="7">
        <f t="shared" si="30"/>
        <v>-219.26600000000008</v>
      </c>
      <c r="G138" s="7">
        <f t="shared" si="30"/>
        <v>-825.70899999999983</v>
      </c>
      <c r="H138" s="7">
        <f t="shared" si="30"/>
        <v>-1335.1539999999995</v>
      </c>
      <c r="I138" s="7">
        <f t="shared" si="30"/>
        <v>-721.69599999999991</v>
      </c>
      <c r="J138" s="7">
        <f t="shared" si="30"/>
        <v>-534.58300000000054</v>
      </c>
      <c r="K138" s="7">
        <f t="shared" si="30"/>
        <v>-186.65499999999975</v>
      </c>
    </row>
    <row r="139" spans="1:11">
      <c r="A139" s="5"/>
      <c r="B139" s="32"/>
      <c r="C139" s="32"/>
      <c r="D139" s="32"/>
      <c r="E139" s="32"/>
      <c r="F139" s="32"/>
      <c r="G139" s="32"/>
      <c r="H139" s="32"/>
      <c r="I139" s="32"/>
      <c r="J139" s="32"/>
      <c r="K139" s="32"/>
    </row>
    <row r="140" spans="1:11" s="47" customFormat="1">
      <c r="A140" s="6" t="s">
        <v>57</v>
      </c>
      <c r="B140" s="33">
        <f t="shared" ref="B140:K140" si="31">B146-B142+B155+B156</f>
        <v>383.327</v>
      </c>
      <c r="C140" s="33">
        <f t="shared" si="31"/>
        <v>309.98200000000008</v>
      </c>
      <c r="D140" s="33">
        <f t="shared" si="31"/>
        <v>660.72700000000009</v>
      </c>
      <c r="E140" s="33">
        <f t="shared" si="31"/>
        <v>414.90099999999995</v>
      </c>
      <c r="F140" s="33">
        <f t="shared" si="31"/>
        <v>219.26600000000002</v>
      </c>
      <c r="G140" s="33">
        <f t="shared" si="31"/>
        <v>838.51100000000008</v>
      </c>
      <c r="H140" s="33">
        <f t="shared" si="31"/>
        <v>1334.8070000000005</v>
      </c>
      <c r="I140" s="33">
        <f t="shared" si="31"/>
        <v>721.69299999999964</v>
      </c>
      <c r="J140" s="33">
        <f t="shared" si="31"/>
        <v>534.58199999999965</v>
      </c>
      <c r="K140" s="33">
        <f t="shared" si="31"/>
        <v>186.65499999999969</v>
      </c>
    </row>
    <row r="141" spans="1:11">
      <c r="A141" s="5"/>
      <c r="B141" s="19"/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1:11">
      <c r="A142" s="6" t="s">
        <v>58</v>
      </c>
      <c r="B142" s="34">
        <f t="shared" ref="B142:J142" si="32">SUM(B143:B145)</f>
        <v>26.946999999999999</v>
      </c>
      <c r="C142" s="34">
        <f t="shared" si="32"/>
        <v>0</v>
      </c>
      <c r="D142" s="34">
        <f t="shared" si="32"/>
        <v>120.161</v>
      </c>
      <c r="E142" s="34">
        <f t="shared" si="32"/>
        <v>20</v>
      </c>
      <c r="F142" s="34">
        <f t="shared" si="32"/>
        <v>120.188</v>
      </c>
      <c r="G142" s="34">
        <f t="shared" si="32"/>
        <v>71.790999999999997</v>
      </c>
      <c r="H142" s="34">
        <f t="shared" si="32"/>
        <v>31.711000000000002</v>
      </c>
      <c r="I142" s="34">
        <f t="shared" si="32"/>
        <v>140.52600000000001</v>
      </c>
      <c r="J142" s="34">
        <f t="shared" si="32"/>
        <v>226.49099999999999</v>
      </c>
      <c r="K142" s="34">
        <f t="shared" ref="K142" si="33">SUM(K143:K145)</f>
        <v>287.53300000000002</v>
      </c>
    </row>
    <row r="143" spans="1:11">
      <c r="A143" s="26" t="s">
        <v>59</v>
      </c>
      <c r="B143" s="35">
        <v>26.946999999999999</v>
      </c>
      <c r="C143" s="35">
        <v>0</v>
      </c>
      <c r="D143" s="35">
        <v>0</v>
      </c>
      <c r="E143" s="35">
        <v>0</v>
      </c>
      <c r="F143" s="35">
        <v>46.491</v>
      </c>
      <c r="G143" s="35">
        <v>46.491</v>
      </c>
      <c r="H143" s="35">
        <v>29.611000000000001</v>
      </c>
      <c r="I143" s="35">
        <v>66.340999999999994</v>
      </c>
      <c r="J143" s="35">
        <v>116.491</v>
      </c>
      <c r="K143" s="35">
        <v>260.05500000000001</v>
      </c>
    </row>
    <row r="144" spans="1:11">
      <c r="A144" s="26" t="s">
        <v>60</v>
      </c>
      <c r="B144" s="13">
        <v>0</v>
      </c>
      <c r="C144" s="13">
        <v>0</v>
      </c>
      <c r="D144" s="35">
        <v>120.161</v>
      </c>
      <c r="E144" s="35">
        <v>20</v>
      </c>
      <c r="F144" s="35">
        <v>47.947000000000003</v>
      </c>
      <c r="G144" s="35">
        <v>10.3</v>
      </c>
      <c r="H144" s="35">
        <v>2.1</v>
      </c>
      <c r="I144" s="35">
        <v>0</v>
      </c>
      <c r="J144" s="35">
        <v>0</v>
      </c>
      <c r="K144" s="35">
        <v>0</v>
      </c>
    </row>
    <row r="145" spans="1:11">
      <c r="A145" s="26" t="s">
        <v>61</v>
      </c>
      <c r="B145" s="13">
        <v>0</v>
      </c>
      <c r="C145" s="13">
        <v>0</v>
      </c>
      <c r="D145" s="13">
        <v>0</v>
      </c>
      <c r="E145" s="13">
        <v>0</v>
      </c>
      <c r="F145" s="35">
        <v>25.75</v>
      </c>
      <c r="G145" s="35">
        <v>15</v>
      </c>
      <c r="H145" s="35">
        <v>0</v>
      </c>
      <c r="I145" s="35">
        <v>74.185000000000002</v>
      </c>
      <c r="J145" s="35">
        <v>110</v>
      </c>
      <c r="K145" s="35">
        <v>27.478000000000002</v>
      </c>
    </row>
    <row r="146" spans="1:11">
      <c r="A146" s="36" t="s">
        <v>62</v>
      </c>
      <c r="B146" s="7">
        <f t="shared" ref="B146:K146" si="34">B147-B152</f>
        <v>506.24700000000001</v>
      </c>
      <c r="C146" s="7">
        <f t="shared" si="34"/>
        <v>344.19600000000008</v>
      </c>
      <c r="D146" s="7">
        <f t="shared" si="34"/>
        <v>580.30700000000002</v>
      </c>
      <c r="E146" s="7">
        <f t="shared" si="34"/>
        <v>684.37799999999993</v>
      </c>
      <c r="F146" s="7">
        <f t="shared" si="34"/>
        <v>293.053</v>
      </c>
      <c r="G146" s="7">
        <f t="shared" si="34"/>
        <v>667.78800000000001</v>
      </c>
      <c r="H146" s="7">
        <f t="shared" si="34"/>
        <v>1718.0880000000004</v>
      </c>
      <c r="I146" s="7">
        <f t="shared" si="34"/>
        <v>891.8779999999997</v>
      </c>
      <c r="J146" s="7">
        <f t="shared" si="34"/>
        <v>451.93599999999969</v>
      </c>
      <c r="K146" s="7">
        <f t="shared" si="34"/>
        <v>61.810999999999694</v>
      </c>
    </row>
    <row r="147" spans="1:11">
      <c r="A147" s="37" t="s">
        <v>63</v>
      </c>
      <c r="B147" s="34">
        <f t="shared" ref="B147:K147" si="35">B148+B151</f>
        <v>727.66300000000001</v>
      </c>
      <c r="C147" s="34">
        <f t="shared" si="35"/>
        <v>666.94</v>
      </c>
      <c r="D147" s="34">
        <f t="shared" si="35"/>
        <v>1175.4390000000001</v>
      </c>
      <c r="E147" s="34">
        <f t="shared" si="35"/>
        <v>1986.9569999999999</v>
      </c>
      <c r="F147" s="34">
        <f t="shared" si="35"/>
        <v>1094.193</v>
      </c>
      <c r="G147" s="34">
        <f t="shared" si="35"/>
        <v>1546.8340000000001</v>
      </c>
      <c r="H147" s="34">
        <f t="shared" si="35"/>
        <v>3075.8500000000004</v>
      </c>
      <c r="I147" s="34">
        <f t="shared" si="35"/>
        <v>3036.9269999999997</v>
      </c>
      <c r="J147" s="34">
        <f t="shared" si="35"/>
        <v>2985.1559999999999</v>
      </c>
      <c r="K147" s="34">
        <f t="shared" si="35"/>
        <v>3627.6689999999999</v>
      </c>
    </row>
    <row r="148" spans="1:11">
      <c r="A148" s="38" t="s">
        <v>64</v>
      </c>
      <c r="B148" s="35">
        <f t="shared" ref="B148:K148" si="36">B149+B150</f>
        <v>580</v>
      </c>
      <c r="C148" s="35">
        <f t="shared" si="36"/>
        <v>461.113</v>
      </c>
      <c r="D148" s="35">
        <f t="shared" si="36"/>
        <v>1132.116</v>
      </c>
      <c r="E148" s="35">
        <f t="shared" si="36"/>
        <v>617.69500000000005</v>
      </c>
      <c r="F148" s="35">
        <f t="shared" si="36"/>
        <v>1084.9770000000001</v>
      </c>
      <c r="G148" s="35">
        <f t="shared" si="36"/>
        <v>1151.133</v>
      </c>
      <c r="H148" s="35">
        <f t="shared" si="36"/>
        <v>1233.9680000000001</v>
      </c>
      <c r="I148" s="35">
        <f t="shared" si="36"/>
        <v>2083.0569999999998</v>
      </c>
      <c r="J148" s="35">
        <f t="shared" si="36"/>
        <v>2533.973</v>
      </c>
      <c r="K148" s="35">
        <f t="shared" si="36"/>
        <v>2811.518</v>
      </c>
    </row>
    <row r="149" spans="1:11">
      <c r="A149" s="39" t="s">
        <v>65</v>
      </c>
      <c r="B149" s="40">
        <v>580</v>
      </c>
      <c r="C149" s="40">
        <v>411.113</v>
      </c>
      <c r="D149" s="40">
        <v>1132.116</v>
      </c>
      <c r="E149" s="40">
        <v>617.69500000000005</v>
      </c>
      <c r="F149" s="40">
        <v>1084.9770000000001</v>
      </c>
      <c r="G149" s="40">
        <v>1101.133</v>
      </c>
      <c r="H149" s="40">
        <v>1103.528</v>
      </c>
      <c r="I149" s="40">
        <v>2016.242</v>
      </c>
      <c r="J149" s="40">
        <v>2301.7130000000002</v>
      </c>
      <c r="K149" s="40">
        <v>2576.9639999999999</v>
      </c>
    </row>
    <row r="150" spans="1:11">
      <c r="A150" s="39" t="s">
        <v>66</v>
      </c>
      <c r="B150" s="40">
        <v>0</v>
      </c>
      <c r="C150" s="40">
        <v>50</v>
      </c>
      <c r="D150" s="40">
        <v>0</v>
      </c>
      <c r="E150" s="40">
        <v>0</v>
      </c>
      <c r="F150" s="40">
        <v>0</v>
      </c>
      <c r="G150" s="40">
        <v>50</v>
      </c>
      <c r="H150" s="40">
        <v>130.44</v>
      </c>
      <c r="I150" s="40">
        <v>66.814999999999998</v>
      </c>
      <c r="J150" s="40">
        <v>232.26</v>
      </c>
      <c r="K150" s="40">
        <v>234.554</v>
      </c>
    </row>
    <row r="151" spans="1:11">
      <c r="A151" s="38" t="s">
        <v>67</v>
      </c>
      <c r="B151" s="40">
        <v>147.66300000000001</v>
      </c>
      <c r="C151" s="40">
        <v>205.827</v>
      </c>
      <c r="D151" s="40">
        <v>43.323</v>
      </c>
      <c r="E151" s="40">
        <v>1369.2619999999999</v>
      </c>
      <c r="F151" s="40">
        <v>9.2159999999999993</v>
      </c>
      <c r="G151" s="40">
        <v>395.70100000000002</v>
      </c>
      <c r="H151" s="40">
        <v>1841.8820000000001</v>
      </c>
      <c r="I151" s="40">
        <v>953.87</v>
      </c>
      <c r="J151" s="40">
        <v>451.18299999999999</v>
      </c>
      <c r="K151" s="40">
        <v>816.15099999999995</v>
      </c>
    </row>
    <row r="152" spans="1:11">
      <c r="A152" s="37" t="s">
        <v>68</v>
      </c>
      <c r="B152" s="11">
        <f t="shared" ref="B152:K152" si="37">B153+B154</f>
        <v>221.416</v>
      </c>
      <c r="C152" s="11">
        <f t="shared" si="37"/>
        <v>322.74399999999997</v>
      </c>
      <c r="D152" s="11">
        <f t="shared" si="37"/>
        <v>595.13200000000006</v>
      </c>
      <c r="E152" s="11">
        <f t="shared" si="37"/>
        <v>1302.579</v>
      </c>
      <c r="F152" s="11">
        <f t="shared" si="37"/>
        <v>801.14</v>
      </c>
      <c r="G152" s="11">
        <f t="shared" si="37"/>
        <v>879.04600000000005</v>
      </c>
      <c r="H152" s="11">
        <f t="shared" si="37"/>
        <v>1357.7619999999999</v>
      </c>
      <c r="I152" s="11">
        <f t="shared" si="37"/>
        <v>2145.049</v>
      </c>
      <c r="J152" s="11">
        <f t="shared" si="37"/>
        <v>2533.2200000000003</v>
      </c>
      <c r="K152" s="11">
        <f t="shared" si="37"/>
        <v>3565.8580000000002</v>
      </c>
    </row>
    <row r="153" spans="1:11">
      <c r="A153" s="38" t="s">
        <v>64</v>
      </c>
      <c r="B153" s="35">
        <v>206</v>
      </c>
      <c r="C153" s="19">
        <v>294.27999999999997</v>
      </c>
      <c r="D153" s="19">
        <v>557.06500000000005</v>
      </c>
      <c r="E153" s="19">
        <v>798.15099999999995</v>
      </c>
      <c r="F153" s="19">
        <v>717.19399999999996</v>
      </c>
      <c r="G153" s="19">
        <v>835.10400000000004</v>
      </c>
      <c r="H153" s="19">
        <v>956.78899999999999</v>
      </c>
      <c r="I153" s="19">
        <v>1854.3820000000001</v>
      </c>
      <c r="J153" s="19">
        <v>2074.7620000000002</v>
      </c>
      <c r="K153" s="19">
        <v>2815.0990000000002</v>
      </c>
    </row>
    <row r="154" spans="1:11">
      <c r="A154" s="38" t="s">
        <v>67</v>
      </c>
      <c r="B154" s="35">
        <v>15.416</v>
      </c>
      <c r="C154" s="19">
        <v>28.463999999999999</v>
      </c>
      <c r="D154" s="19">
        <v>38.067</v>
      </c>
      <c r="E154" s="19">
        <v>504.428</v>
      </c>
      <c r="F154" s="19">
        <v>83.945999999999998</v>
      </c>
      <c r="G154" s="19">
        <v>43.942</v>
      </c>
      <c r="H154" s="19">
        <v>400.97300000000001</v>
      </c>
      <c r="I154" s="19">
        <v>290.66699999999997</v>
      </c>
      <c r="J154" s="19">
        <v>458.45800000000003</v>
      </c>
      <c r="K154" s="19">
        <v>750.75900000000001</v>
      </c>
    </row>
    <row r="155" spans="1:11">
      <c r="A155" s="6" t="s">
        <v>69</v>
      </c>
      <c r="B155" s="40">
        <v>18.358000000000001</v>
      </c>
      <c r="C155" s="19">
        <v>33.786000000000001</v>
      </c>
      <c r="D155" s="19">
        <v>-93.254999999999995</v>
      </c>
      <c r="E155" s="19">
        <v>11.696999999999999</v>
      </c>
      <c r="F155" s="19">
        <v>48.625999999999998</v>
      </c>
      <c r="G155" s="19">
        <v>23.768000000000001</v>
      </c>
      <c r="H155" s="19">
        <v>-5.7830000000000004</v>
      </c>
      <c r="I155" s="19">
        <v>-75.646000000000001</v>
      </c>
      <c r="J155" s="19">
        <v>30.625</v>
      </c>
      <c r="K155" s="19">
        <v>-4.4109999999999996</v>
      </c>
    </row>
    <row r="156" spans="1:11">
      <c r="A156" s="6" t="s">
        <v>70</v>
      </c>
      <c r="B156" s="40">
        <v>-114.331</v>
      </c>
      <c r="C156" s="19">
        <v>-68</v>
      </c>
      <c r="D156" s="19">
        <v>293.83600000000001</v>
      </c>
      <c r="E156" s="19">
        <v>-261.17399999999998</v>
      </c>
      <c r="F156" s="19">
        <v>-2.2250000000000001</v>
      </c>
      <c r="G156" s="19">
        <v>218.74600000000001</v>
      </c>
      <c r="H156" s="19">
        <v>-345.78699999999998</v>
      </c>
      <c r="I156" s="19">
        <v>45.987000000000002</v>
      </c>
      <c r="J156" s="19">
        <v>278.512</v>
      </c>
      <c r="K156" s="19">
        <v>416.78800000000001</v>
      </c>
    </row>
    <row r="157" spans="1:11" ht="13.5" thickBot="1">
      <c r="A157" s="41"/>
      <c r="B157" s="49"/>
      <c r="C157" s="49"/>
      <c r="D157" s="49"/>
      <c r="E157" s="49"/>
      <c r="F157" s="49"/>
      <c r="G157" s="49"/>
      <c r="H157" s="49"/>
      <c r="I157" s="49"/>
      <c r="J157" s="49"/>
      <c r="K157" s="49"/>
    </row>
    <row r="158" spans="1:11">
      <c r="A158" s="43" t="s">
        <v>71</v>
      </c>
    </row>
    <row r="159" spans="1:11" ht="14.25">
      <c r="A159" s="44" t="s">
        <v>72</v>
      </c>
    </row>
    <row r="160" spans="1:11">
      <c r="A160" s="44" t="s">
        <v>73</v>
      </c>
    </row>
    <row r="161" spans="1:1" ht="14.25">
      <c r="A161" s="45"/>
    </row>
    <row r="162" spans="1:1">
      <c r="A162" s="43" t="s">
        <v>74</v>
      </c>
    </row>
    <row r="163" spans="1:1">
      <c r="A163" s="44" t="s">
        <v>75</v>
      </c>
    </row>
    <row r="164" spans="1:1">
      <c r="A164" s="44"/>
    </row>
    <row r="165" spans="1:1">
      <c r="A165" s="44"/>
    </row>
    <row r="166" spans="1:1">
      <c r="A166" s="44"/>
    </row>
  </sheetData>
  <printOptions horizontalCentered="1"/>
  <pageMargins left="0.25" right="0.25" top="0.75" bottom="0.25" header="0.5" footer="0.5"/>
  <pageSetup scale="23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Ramotar</dc:creator>
  <cp:lastModifiedBy>Marissa Ramotar</cp:lastModifiedBy>
  <dcterms:created xsi:type="dcterms:W3CDTF">2025-07-31T20:30:18Z</dcterms:created>
  <dcterms:modified xsi:type="dcterms:W3CDTF">2025-08-12T20:31:47Z</dcterms:modified>
</cp:coreProperties>
</file>