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Government Operations\Values\"/>
    </mc:Choice>
  </mc:AlternateContent>
  <bookViews>
    <workbookView xWindow="0" yWindow="0" windowWidth="20490" windowHeight="7320"/>
  </bookViews>
  <sheets>
    <sheet name="DMECCBFORMA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2" i="1" l="1"/>
  <c r="N141" i="1"/>
  <c r="N140" i="1"/>
  <c r="N139" i="1"/>
  <c r="N138" i="1"/>
  <c r="N137" i="1"/>
  <c r="N136" i="1"/>
  <c r="N134" i="1"/>
  <c r="N133" i="1"/>
  <c r="N132" i="1"/>
  <c r="N130" i="1"/>
  <c r="N124" i="1"/>
  <c r="N121" i="1"/>
  <c r="N120" i="1"/>
  <c r="N119" i="1"/>
  <c r="N118" i="1"/>
  <c r="N117" i="1"/>
  <c r="N116" i="1"/>
  <c r="N115" i="1"/>
  <c r="N114" i="1"/>
  <c r="N113" i="1"/>
  <c r="N112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37" i="1" l="1"/>
  <c r="N36" i="1" s="1"/>
  <c r="N86" i="1"/>
  <c r="N85" i="1" s="1"/>
  <c r="N61" i="1"/>
  <c r="N135" i="1" s="1"/>
  <c r="N12" i="1"/>
  <c r="N11" i="1" s="1"/>
  <c r="N49" i="1" s="1"/>
  <c r="N111" i="1"/>
  <c r="N110" i="1" s="1"/>
  <c r="N57" i="1"/>
  <c r="N131" i="1" s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M136" i="1"/>
  <c r="L136" i="1"/>
  <c r="J136" i="1"/>
  <c r="I136" i="1"/>
  <c r="H136" i="1"/>
  <c r="F136" i="1"/>
  <c r="E136" i="1"/>
  <c r="D136" i="1"/>
  <c r="B136" i="1"/>
  <c r="M61" i="1"/>
  <c r="M135" i="1" s="1"/>
  <c r="L61" i="1"/>
  <c r="L135" i="1" s="1"/>
  <c r="M134" i="1"/>
  <c r="L134" i="1"/>
  <c r="K134" i="1"/>
  <c r="J134" i="1"/>
  <c r="I134" i="1"/>
  <c r="H134" i="1"/>
  <c r="G134" i="1"/>
  <c r="F134" i="1"/>
  <c r="E134" i="1"/>
  <c r="D134" i="1"/>
  <c r="C134" i="1"/>
  <c r="B134" i="1"/>
  <c r="M133" i="1"/>
  <c r="K133" i="1"/>
  <c r="J133" i="1"/>
  <c r="I133" i="1"/>
  <c r="G133" i="1"/>
  <c r="F133" i="1"/>
  <c r="E133" i="1"/>
  <c r="C133" i="1"/>
  <c r="B133" i="1"/>
  <c r="M132" i="1"/>
  <c r="L132" i="1"/>
  <c r="J132" i="1"/>
  <c r="I132" i="1"/>
  <c r="H132" i="1"/>
  <c r="F132" i="1"/>
  <c r="E132" i="1"/>
  <c r="D132" i="1"/>
  <c r="B132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M113" i="1"/>
  <c r="L113" i="1"/>
  <c r="K113" i="1"/>
  <c r="I113" i="1"/>
  <c r="H113" i="1"/>
  <c r="G113" i="1"/>
  <c r="E113" i="1"/>
  <c r="D113" i="1"/>
  <c r="C113" i="1"/>
  <c r="L112" i="1"/>
  <c r="K112" i="1"/>
  <c r="J112" i="1"/>
  <c r="H112" i="1"/>
  <c r="G112" i="1"/>
  <c r="F112" i="1"/>
  <c r="D112" i="1"/>
  <c r="C112" i="1"/>
  <c r="B112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M99" i="1"/>
  <c r="L99" i="1"/>
  <c r="K99" i="1"/>
  <c r="J99" i="1"/>
  <c r="I99" i="1"/>
  <c r="H99" i="1"/>
  <c r="G99" i="1"/>
  <c r="F99" i="1"/>
  <c r="E99" i="1"/>
  <c r="D99" i="1"/>
  <c r="C99" i="1"/>
  <c r="B99" i="1"/>
  <c r="M98" i="1"/>
  <c r="L98" i="1"/>
  <c r="K98" i="1"/>
  <c r="J98" i="1"/>
  <c r="I98" i="1"/>
  <c r="H98" i="1"/>
  <c r="G98" i="1"/>
  <c r="F98" i="1"/>
  <c r="E98" i="1"/>
  <c r="D98" i="1"/>
  <c r="C98" i="1"/>
  <c r="B98" i="1"/>
  <c r="M97" i="1"/>
  <c r="L97" i="1"/>
  <c r="K97" i="1"/>
  <c r="J97" i="1"/>
  <c r="I97" i="1"/>
  <c r="H97" i="1"/>
  <c r="G97" i="1"/>
  <c r="F97" i="1"/>
  <c r="E97" i="1"/>
  <c r="D97" i="1"/>
  <c r="C97" i="1"/>
  <c r="B97" i="1"/>
  <c r="M96" i="1"/>
  <c r="L96" i="1"/>
  <c r="K96" i="1"/>
  <c r="J96" i="1"/>
  <c r="I96" i="1"/>
  <c r="H96" i="1"/>
  <c r="G96" i="1"/>
  <c r="F96" i="1"/>
  <c r="E96" i="1"/>
  <c r="D96" i="1"/>
  <c r="C96" i="1"/>
  <c r="B96" i="1"/>
  <c r="M95" i="1"/>
  <c r="L95" i="1"/>
  <c r="K95" i="1"/>
  <c r="J95" i="1"/>
  <c r="I95" i="1"/>
  <c r="H95" i="1"/>
  <c r="G95" i="1"/>
  <c r="F95" i="1"/>
  <c r="E95" i="1"/>
  <c r="D95" i="1"/>
  <c r="C95" i="1"/>
  <c r="B95" i="1"/>
  <c r="M94" i="1"/>
  <c r="L94" i="1"/>
  <c r="K94" i="1"/>
  <c r="J94" i="1"/>
  <c r="I94" i="1"/>
  <c r="H94" i="1"/>
  <c r="G94" i="1"/>
  <c r="F94" i="1"/>
  <c r="E94" i="1"/>
  <c r="D94" i="1"/>
  <c r="C94" i="1"/>
  <c r="B94" i="1"/>
  <c r="M93" i="1"/>
  <c r="L93" i="1"/>
  <c r="K93" i="1"/>
  <c r="J93" i="1"/>
  <c r="I93" i="1"/>
  <c r="H93" i="1"/>
  <c r="G93" i="1"/>
  <c r="F93" i="1"/>
  <c r="E93" i="1"/>
  <c r="D93" i="1"/>
  <c r="C93" i="1"/>
  <c r="B93" i="1"/>
  <c r="M92" i="1"/>
  <c r="L92" i="1"/>
  <c r="K92" i="1"/>
  <c r="J92" i="1"/>
  <c r="I92" i="1"/>
  <c r="H92" i="1"/>
  <c r="G92" i="1"/>
  <c r="F92" i="1"/>
  <c r="E92" i="1"/>
  <c r="D92" i="1"/>
  <c r="C92" i="1"/>
  <c r="B92" i="1"/>
  <c r="M91" i="1"/>
  <c r="L91" i="1"/>
  <c r="K91" i="1"/>
  <c r="J91" i="1"/>
  <c r="I91" i="1"/>
  <c r="H91" i="1"/>
  <c r="G91" i="1"/>
  <c r="F91" i="1"/>
  <c r="E91" i="1"/>
  <c r="D91" i="1"/>
  <c r="C91" i="1"/>
  <c r="B91" i="1"/>
  <c r="M90" i="1"/>
  <c r="L90" i="1"/>
  <c r="K90" i="1"/>
  <c r="J90" i="1"/>
  <c r="I90" i="1"/>
  <c r="H90" i="1"/>
  <c r="G90" i="1"/>
  <c r="F90" i="1"/>
  <c r="E90" i="1"/>
  <c r="D90" i="1"/>
  <c r="C90" i="1"/>
  <c r="B90" i="1"/>
  <c r="M89" i="1"/>
  <c r="L89" i="1"/>
  <c r="K89" i="1"/>
  <c r="J89" i="1"/>
  <c r="I89" i="1"/>
  <c r="H89" i="1"/>
  <c r="G89" i="1"/>
  <c r="F89" i="1"/>
  <c r="E89" i="1"/>
  <c r="D89" i="1"/>
  <c r="C89" i="1"/>
  <c r="B89" i="1"/>
  <c r="M88" i="1"/>
  <c r="L88" i="1"/>
  <c r="K88" i="1"/>
  <c r="J88" i="1"/>
  <c r="I88" i="1"/>
  <c r="H88" i="1"/>
  <c r="G88" i="1"/>
  <c r="F88" i="1"/>
  <c r="E88" i="1"/>
  <c r="D88" i="1"/>
  <c r="C88" i="1"/>
  <c r="B88" i="1"/>
  <c r="M87" i="1"/>
  <c r="L87" i="1"/>
  <c r="L86" i="1" s="1"/>
  <c r="L85" i="1" s="1"/>
  <c r="K87" i="1"/>
  <c r="K86" i="1" s="1"/>
  <c r="K85" i="1" s="1"/>
  <c r="H87" i="1"/>
  <c r="G87" i="1"/>
  <c r="E87" i="1"/>
  <c r="D87" i="1"/>
  <c r="D86" i="1" s="1"/>
  <c r="D85" i="1" s="1"/>
  <c r="C87" i="1"/>
  <c r="C86" i="1" l="1"/>
  <c r="H86" i="1"/>
  <c r="H85" i="1" s="1"/>
  <c r="G37" i="1"/>
  <c r="G36" i="1" s="1"/>
  <c r="F57" i="1"/>
  <c r="F131" i="1" s="1"/>
  <c r="N53" i="1"/>
  <c r="N51" i="1" s="1"/>
  <c r="N127" i="1"/>
  <c r="N125" i="1" s="1"/>
  <c r="N84" i="1"/>
  <c r="N128" i="1" s="1"/>
  <c r="N126" i="1" s="1"/>
  <c r="N10" i="1"/>
  <c r="N54" i="1" s="1"/>
  <c r="N52" i="1" s="1"/>
  <c r="N123" i="1"/>
  <c r="C37" i="1"/>
  <c r="C36" i="1" s="1"/>
  <c r="E61" i="1"/>
  <c r="E135" i="1" s="1"/>
  <c r="K37" i="1"/>
  <c r="K36" i="1" s="1"/>
  <c r="H61" i="1"/>
  <c r="H135" i="1" s="1"/>
  <c r="D61" i="1"/>
  <c r="D135" i="1" s="1"/>
  <c r="I61" i="1"/>
  <c r="I135" i="1" s="1"/>
  <c r="D37" i="1"/>
  <c r="D36" i="1" s="1"/>
  <c r="L37" i="1"/>
  <c r="L36" i="1" s="1"/>
  <c r="J61" i="1"/>
  <c r="J135" i="1" s="1"/>
  <c r="F61" i="1"/>
  <c r="F135" i="1" s="1"/>
  <c r="H37" i="1"/>
  <c r="H36" i="1" s="1"/>
  <c r="B61" i="1"/>
  <c r="B135" i="1" s="1"/>
  <c r="H12" i="1"/>
  <c r="H11" i="1" s="1"/>
  <c r="H10" i="1" s="1"/>
  <c r="C85" i="1"/>
  <c r="C84" i="1" s="1"/>
  <c r="G86" i="1"/>
  <c r="G85" i="1" s="1"/>
  <c r="G84" i="1" s="1"/>
  <c r="K84" i="1"/>
  <c r="D84" i="1"/>
  <c r="H84" i="1"/>
  <c r="L84" i="1"/>
  <c r="C132" i="1"/>
  <c r="C57" i="1"/>
  <c r="C131" i="1" s="1"/>
  <c r="D133" i="1"/>
  <c r="D57" i="1"/>
  <c r="D131" i="1" s="1"/>
  <c r="E86" i="1"/>
  <c r="E85" i="1" s="1"/>
  <c r="I12" i="1"/>
  <c r="I11" i="1" s="1"/>
  <c r="D111" i="1"/>
  <c r="D110" i="1" s="1"/>
  <c r="D127" i="1" s="1"/>
  <c r="D125" i="1" s="1"/>
  <c r="H111" i="1"/>
  <c r="H110" i="1" s="1"/>
  <c r="H127" i="1" s="1"/>
  <c r="H125" i="1" s="1"/>
  <c r="L111" i="1"/>
  <c r="L110" i="1" s="1"/>
  <c r="L127" i="1" s="1"/>
  <c r="L125" i="1" s="1"/>
  <c r="I57" i="1"/>
  <c r="I131" i="1" s="1"/>
  <c r="G132" i="1"/>
  <c r="G57" i="1"/>
  <c r="G131" i="1" s="1"/>
  <c r="H133" i="1"/>
  <c r="H57" i="1"/>
  <c r="H131" i="1" s="1"/>
  <c r="M86" i="1"/>
  <c r="M85" i="1" s="1"/>
  <c r="K12" i="1"/>
  <c r="K11" i="1" s="1"/>
  <c r="M12" i="1"/>
  <c r="M11" i="1" s="1"/>
  <c r="D12" i="1"/>
  <c r="D11" i="1" s="1"/>
  <c r="L12" i="1"/>
  <c r="L11" i="1" s="1"/>
  <c r="B12" i="1"/>
  <c r="B11" i="1" s="1"/>
  <c r="F12" i="1"/>
  <c r="F11" i="1" s="1"/>
  <c r="J12" i="1"/>
  <c r="J11" i="1" s="1"/>
  <c r="E112" i="1"/>
  <c r="E111" i="1" s="1"/>
  <c r="E110" i="1" s="1"/>
  <c r="E37" i="1"/>
  <c r="E36" i="1" s="1"/>
  <c r="I112" i="1"/>
  <c r="I111" i="1" s="1"/>
  <c r="I110" i="1" s="1"/>
  <c r="I37" i="1"/>
  <c r="I36" i="1" s="1"/>
  <c r="M112" i="1"/>
  <c r="M111" i="1" s="1"/>
  <c r="M110" i="1" s="1"/>
  <c r="M37" i="1"/>
  <c r="M36" i="1" s="1"/>
  <c r="B113" i="1"/>
  <c r="B111" i="1" s="1"/>
  <c r="B110" i="1" s="1"/>
  <c r="B37" i="1"/>
  <c r="B36" i="1" s="1"/>
  <c r="F113" i="1"/>
  <c r="F111" i="1" s="1"/>
  <c r="F110" i="1" s="1"/>
  <c r="F37" i="1"/>
  <c r="F36" i="1" s="1"/>
  <c r="J113" i="1"/>
  <c r="J111" i="1" s="1"/>
  <c r="J110" i="1" s="1"/>
  <c r="J37" i="1"/>
  <c r="J36" i="1" s="1"/>
  <c r="B57" i="1"/>
  <c r="B131" i="1" s="1"/>
  <c r="J57" i="1"/>
  <c r="J131" i="1" s="1"/>
  <c r="C136" i="1"/>
  <c r="C61" i="1"/>
  <c r="C135" i="1" s="1"/>
  <c r="G136" i="1"/>
  <c r="G61" i="1"/>
  <c r="G135" i="1" s="1"/>
  <c r="K136" i="1"/>
  <c r="K61" i="1"/>
  <c r="K135" i="1" s="1"/>
  <c r="I87" i="1"/>
  <c r="I86" i="1" s="1"/>
  <c r="I85" i="1" s="1"/>
  <c r="K132" i="1"/>
  <c r="K57" i="1"/>
  <c r="K131" i="1" s="1"/>
  <c r="L133" i="1"/>
  <c r="L57" i="1"/>
  <c r="L131" i="1" s="1"/>
  <c r="C12" i="1"/>
  <c r="C11" i="1" s="1"/>
  <c r="E12" i="1"/>
  <c r="E11" i="1" s="1"/>
  <c r="G12" i="1"/>
  <c r="G11" i="1" s="1"/>
  <c r="E57" i="1"/>
  <c r="E131" i="1" s="1"/>
  <c r="M57" i="1"/>
  <c r="M131" i="1" s="1"/>
  <c r="B87" i="1"/>
  <c r="B86" i="1" s="1"/>
  <c r="B85" i="1" s="1"/>
  <c r="F87" i="1"/>
  <c r="F86" i="1" s="1"/>
  <c r="F85" i="1" s="1"/>
  <c r="J87" i="1"/>
  <c r="J86" i="1" s="1"/>
  <c r="J85" i="1" s="1"/>
  <c r="C111" i="1"/>
  <c r="C110" i="1" s="1"/>
  <c r="G111" i="1"/>
  <c r="G110" i="1" s="1"/>
  <c r="K111" i="1"/>
  <c r="K110" i="1" s="1"/>
  <c r="K127" i="1" s="1"/>
  <c r="K125" i="1" s="1"/>
  <c r="G127" i="1" l="1"/>
  <c r="G125" i="1" s="1"/>
  <c r="H54" i="1"/>
  <c r="H52" i="1" s="1"/>
  <c r="H49" i="1"/>
  <c r="H53" i="1"/>
  <c r="H51" i="1" s="1"/>
  <c r="C127" i="1"/>
  <c r="C125" i="1" s="1"/>
  <c r="L123" i="1"/>
  <c r="D128" i="1"/>
  <c r="D126" i="1" s="1"/>
  <c r="G123" i="1"/>
  <c r="J127" i="1"/>
  <c r="J125" i="1" s="1"/>
  <c r="J123" i="1"/>
  <c r="J84" i="1"/>
  <c r="J128" i="1" s="1"/>
  <c r="J126" i="1" s="1"/>
  <c r="G53" i="1"/>
  <c r="G51" i="1" s="1"/>
  <c r="G49" i="1"/>
  <c r="G10" i="1"/>
  <c r="G54" i="1" s="1"/>
  <c r="G52" i="1" s="1"/>
  <c r="L10" i="1"/>
  <c r="L54" i="1" s="1"/>
  <c r="L52" i="1" s="1"/>
  <c r="L53" i="1"/>
  <c r="L51" i="1" s="1"/>
  <c r="L49" i="1"/>
  <c r="E127" i="1"/>
  <c r="E125" i="1" s="1"/>
  <c r="E123" i="1"/>
  <c r="E84" i="1"/>
  <c r="E128" i="1" s="1"/>
  <c r="E126" i="1" s="1"/>
  <c r="H128" i="1"/>
  <c r="H126" i="1" s="1"/>
  <c r="C128" i="1"/>
  <c r="C126" i="1" s="1"/>
  <c r="F127" i="1"/>
  <c r="F125" i="1" s="1"/>
  <c r="F123" i="1"/>
  <c r="F84" i="1"/>
  <c r="F128" i="1" s="1"/>
  <c r="F126" i="1" s="1"/>
  <c r="C49" i="1"/>
  <c r="C53" i="1"/>
  <c r="C51" i="1" s="1"/>
  <c r="C10" i="1"/>
  <c r="C54" i="1" s="1"/>
  <c r="C52" i="1" s="1"/>
  <c r="B49" i="1"/>
  <c r="B53" i="1"/>
  <c r="B51" i="1" s="1"/>
  <c r="B10" i="1"/>
  <c r="B54" i="1" s="1"/>
  <c r="B52" i="1" s="1"/>
  <c r="D10" i="1"/>
  <c r="D54" i="1" s="1"/>
  <c r="D52" i="1" s="1"/>
  <c r="D53" i="1"/>
  <c r="D51" i="1" s="1"/>
  <c r="D49" i="1"/>
  <c r="K10" i="1"/>
  <c r="K54" i="1" s="1"/>
  <c r="K52" i="1" s="1"/>
  <c r="K49" i="1"/>
  <c r="K53" i="1"/>
  <c r="K51" i="1" s="1"/>
  <c r="L128" i="1"/>
  <c r="L126" i="1" s="1"/>
  <c r="D123" i="1"/>
  <c r="G128" i="1"/>
  <c r="G126" i="1" s="1"/>
  <c r="C123" i="1"/>
  <c r="F10" i="1"/>
  <c r="F54" i="1" s="1"/>
  <c r="F52" i="1" s="1"/>
  <c r="F53" i="1"/>
  <c r="F51" i="1" s="1"/>
  <c r="F49" i="1"/>
  <c r="B123" i="1"/>
  <c r="B127" i="1"/>
  <c r="B125" i="1" s="1"/>
  <c r="B84" i="1"/>
  <c r="B128" i="1" s="1"/>
  <c r="B126" i="1" s="1"/>
  <c r="I123" i="1"/>
  <c r="I127" i="1"/>
  <c r="I125" i="1" s="1"/>
  <c r="I84" i="1"/>
  <c r="I128" i="1" s="1"/>
  <c r="I126" i="1" s="1"/>
  <c r="I53" i="1"/>
  <c r="I51" i="1" s="1"/>
  <c r="I49" i="1"/>
  <c r="I10" i="1"/>
  <c r="I54" i="1" s="1"/>
  <c r="I52" i="1" s="1"/>
  <c r="H123" i="1"/>
  <c r="K128" i="1"/>
  <c r="K126" i="1" s="1"/>
  <c r="E53" i="1"/>
  <c r="E51" i="1" s="1"/>
  <c r="E49" i="1"/>
  <c r="E10" i="1"/>
  <c r="E54" i="1" s="1"/>
  <c r="E52" i="1" s="1"/>
  <c r="J49" i="1"/>
  <c r="J10" i="1"/>
  <c r="J54" i="1" s="1"/>
  <c r="J52" i="1" s="1"/>
  <c r="J53" i="1"/>
  <c r="J51" i="1" s="1"/>
  <c r="M53" i="1"/>
  <c r="M51" i="1" s="1"/>
  <c r="M49" i="1"/>
  <c r="M10" i="1"/>
  <c r="M54" i="1" s="1"/>
  <c r="M52" i="1" s="1"/>
  <c r="M123" i="1"/>
  <c r="M127" i="1"/>
  <c r="M125" i="1" s="1"/>
  <c r="M84" i="1"/>
  <c r="M128" i="1" s="1"/>
  <c r="M126" i="1" s="1"/>
  <c r="K123" i="1"/>
</calcChain>
</file>

<file path=xl/sharedStrings.xml><?xml version="1.0" encoding="utf-8"?>
<sst xmlns="http://schemas.openxmlformats.org/spreadsheetml/2006/main" count="176" uniqueCount="62">
  <si>
    <t>DOMINICA</t>
  </si>
  <si>
    <t>Summary of Central Government Operations</t>
  </si>
  <si>
    <t>Millions of Eastern Caribbean dollars (EC$ Mn.)</t>
  </si>
  <si>
    <t>ACCOUNTS</t>
  </si>
  <si>
    <t>TOTAL REVENUE AND GRANTS (1+2+3)</t>
  </si>
  <si>
    <t>1. Current Revenue</t>
  </si>
  <si>
    <t xml:space="preserve">    Tax Revenue</t>
  </si>
  <si>
    <t xml:space="preserve">        Taxes on Income, Profit and Capital Gains</t>
  </si>
  <si>
    <t xml:space="preserve">                Corporate Tax</t>
  </si>
  <si>
    <t xml:space="preserve">                Personal/Individual Tax</t>
  </si>
  <si>
    <t xml:space="preserve">                Withholding/Non-Resident Tax</t>
  </si>
  <si>
    <t xml:space="preserve">        Taxes on Property</t>
  </si>
  <si>
    <t xml:space="preserve">        Taxes on Goods and Services</t>
  </si>
  <si>
    <t xml:space="preserve">                Value Added Tax/Sales Tax</t>
  </si>
  <si>
    <t xml:space="preserve">                Excise Tax</t>
  </si>
  <si>
    <t xml:space="preserve">                Stamp Duties</t>
  </si>
  <si>
    <t xml:space="preserve">                Consumption Tax</t>
  </si>
  <si>
    <t xml:space="preserve">                Licences</t>
  </si>
  <si>
    <t xml:space="preserve">        Taxes on International Trade and Transactions</t>
  </si>
  <si>
    <t xml:space="preserve">                Import Duty</t>
  </si>
  <si>
    <t xml:space="preserve">                Customs Service Tax/Customs Service Charge</t>
  </si>
  <si>
    <t xml:space="preserve">                Consumption Tax on imports</t>
  </si>
  <si>
    <t xml:space="preserve">                Environment Levy</t>
  </si>
  <si>
    <t xml:space="preserve">        Other Taxes</t>
  </si>
  <si>
    <t xml:space="preserve">    Non Tax Revenue/Other Revenue</t>
  </si>
  <si>
    <t xml:space="preserve">        Citizenship by Investment</t>
  </si>
  <si>
    <t>2. Capital Revenue</t>
  </si>
  <si>
    <t>3. Grants</t>
  </si>
  <si>
    <t>of which Capital Grants</t>
  </si>
  <si>
    <t>TOTAL EXPENDITURE AND NET LENDING (4+5)</t>
  </si>
  <si>
    <t>4. Current Expenditure</t>
  </si>
  <si>
    <t xml:space="preserve">    Personal Emoluments/Compensation of Employees</t>
  </si>
  <si>
    <t xml:space="preserve">    Goods and Services</t>
  </si>
  <si>
    <t xml:space="preserve">    Interest Payments</t>
  </si>
  <si>
    <t xml:space="preserve">        Domestic</t>
  </si>
  <si>
    <t xml:space="preserve">        External</t>
  </si>
  <si>
    <t xml:space="preserve">    Transfers and Subsidies</t>
  </si>
  <si>
    <t xml:space="preserve">        Pension</t>
  </si>
  <si>
    <t xml:space="preserve">        Grants and Contributions</t>
  </si>
  <si>
    <t>5. Capital Expenditure and Net Lending</t>
  </si>
  <si>
    <t xml:space="preserve">   Of which: Capital Expenditure</t>
  </si>
  <si>
    <t>CURRENT ACCOUNT BALANCE (BEFORE GRANTS) (1 -4)</t>
  </si>
  <si>
    <t>CURRENT ACCOUNT BALANCE (AFTER GRANTS)</t>
  </si>
  <si>
    <t>PRIMARY BALANCE (BEFORE GRANTS)</t>
  </si>
  <si>
    <t>PRIMARY BALANCE (AFTER GRANTS)</t>
  </si>
  <si>
    <t>OVERALL BALANCE (BEFORE GRANTS)</t>
  </si>
  <si>
    <t>OVERALL BALANCE (AFTER GRANTS)</t>
  </si>
  <si>
    <t>FINANCING</t>
  </si>
  <si>
    <t xml:space="preserve">    Domestic</t>
  </si>
  <si>
    <t xml:space="preserve">        ECCB (net)</t>
  </si>
  <si>
    <t xml:space="preserve">        Commercial Banks (net)</t>
  </si>
  <si>
    <t xml:space="preserve">        Other</t>
  </si>
  <si>
    <t xml:space="preserve">    External</t>
  </si>
  <si>
    <t xml:space="preserve">        Net Disbursements/(Amortisation)</t>
  </si>
  <si>
    <t xml:space="preserve">            Disbursements</t>
  </si>
  <si>
    <t xml:space="preserve">            Amortisation</t>
  </si>
  <si>
    <t xml:space="preserve">        Change in Government Foreign Assets</t>
  </si>
  <si>
    <t xml:space="preserve">    Arrears</t>
  </si>
  <si>
    <t>Source:</t>
  </si>
  <si>
    <t>Web site of the Eastern Caribbean Central Bank (http://www.eccb-centralbank.org/Statistics/index.asp#fiscalaccounts)</t>
  </si>
  <si>
    <t>Millions of United States dollars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</si>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</sst>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.0_);_(* \(#,##0.0\);_(* &quot;-&quot;_);_(@_)"/>
    <numFmt numFmtId="165" formatCode="_(* #,##0.0_);_(* \(#,##0.0\);_(* &quot;-&quot;??_);_(@_)"/>
    <numFmt numFmtId="166" formatCode="_(* #,##0.00_);_(* \(#,##0.00\);_(* &quot;-&quot;_);_(@_)"/>
    <numFmt numFmtId="167" formatCode="[$-409]d\-mmm\-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Arial MT"/>
    </font>
    <font>
      <b/>
      <sz val="10"/>
      <name val="Arial MT"/>
    </font>
    <font>
      <i/>
      <sz val="10"/>
      <color theme="1"/>
      <name val="Arial"/>
      <family val="2"/>
    </font>
    <font>
      <i/>
      <sz val="10"/>
      <color indexed="8"/>
      <name val="Arial"/>
      <family val="2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</cellStyleXfs>
  <cellXfs count="37">
    <xf numFmtId="0" fontId="0" fillId="0" borderId="0" xfId="0"/>
    <xf numFmtId="0" fontId="2" fillId="0" borderId="0" xfId="0" applyFont="1"/>
    <xf numFmtId="17" fontId="3" fillId="0" borderId="0" xfId="0" applyNumberFormat="1" applyFont="1" applyFill="1" applyAlignment="1" applyProtection="1">
      <alignment horizontal="right"/>
      <protection locked="0"/>
    </xf>
    <xf numFmtId="0" fontId="2" fillId="0" borderId="0" xfId="0" applyFont="1" applyBorder="1"/>
    <xf numFmtId="0" fontId="2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/>
    <xf numFmtId="43" fontId="6" fillId="0" borderId="0" xfId="2" applyFont="1" applyAlignment="1">
      <alignment horizontal="right"/>
    </xf>
    <xf numFmtId="0" fontId="8" fillId="0" borderId="0" xfId="3" applyFont="1" applyBorder="1"/>
    <xf numFmtId="164" fontId="3" fillId="0" borderId="0" xfId="2" applyNumberFormat="1" applyFont="1" applyAlignment="1">
      <alignment horizontal="right"/>
    </xf>
    <xf numFmtId="0" fontId="4" fillId="0" borderId="0" xfId="0" applyFont="1" applyBorder="1" applyAlignment="1">
      <alignment horizontal="left" indent="1"/>
    </xf>
    <xf numFmtId="0" fontId="4" fillId="0" borderId="0" xfId="0" applyFont="1"/>
    <xf numFmtId="0" fontId="4" fillId="0" borderId="0" xfId="0" applyFont="1" applyBorder="1" applyAlignment="1">
      <alignment horizontal="left" indent="2"/>
    </xf>
    <xf numFmtId="164" fontId="6" fillId="0" borderId="0" xfId="2" applyNumberFormat="1" applyFont="1" applyAlignment="1">
      <alignment horizontal="right"/>
    </xf>
    <xf numFmtId="0" fontId="9" fillId="0" borderId="0" xfId="0" applyFont="1" applyBorder="1" applyAlignment="1">
      <alignment horizontal="left" indent="3"/>
    </xf>
    <xf numFmtId="164" fontId="10" fillId="0" borderId="0" xfId="2" applyNumberFormat="1" applyFont="1" applyAlignment="1">
      <alignment horizontal="right"/>
    </xf>
    <xf numFmtId="0" fontId="9" fillId="0" borderId="0" xfId="0" applyFont="1"/>
    <xf numFmtId="0" fontId="2" fillId="0" borderId="0" xfId="0" applyFont="1" applyBorder="1" applyAlignment="1">
      <alignment horizontal="left" indent="3"/>
    </xf>
    <xf numFmtId="165" fontId="2" fillId="0" borderId="0" xfId="1" applyNumberFormat="1" applyFont="1"/>
    <xf numFmtId="0" fontId="2" fillId="0" borderId="0" xfId="0" applyFont="1" applyBorder="1" applyAlignment="1">
      <alignment horizontal="left" indent="5"/>
    </xf>
    <xf numFmtId="0" fontId="2" fillId="0" borderId="0" xfId="0" applyFont="1" applyBorder="1" applyAlignment="1">
      <alignment horizontal="left" indent="4"/>
    </xf>
    <xf numFmtId="166" fontId="6" fillId="0" borderId="0" xfId="2" applyNumberFormat="1" applyFont="1" applyAlignment="1">
      <alignment horizontal="right"/>
    </xf>
    <xf numFmtId="0" fontId="2" fillId="0" borderId="0" xfId="0" applyFont="1" applyBorder="1" applyAlignment="1">
      <alignment horizontal="left" indent="2"/>
    </xf>
    <xf numFmtId="166" fontId="3" fillId="0" borderId="0" xfId="2" applyNumberFormat="1" applyFont="1" applyAlignment="1">
      <alignment horizontal="right"/>
    </xf>
    <xf numFmtId="166" fontId="2" fillId="0" borderId="0" xfId="0" applyNumberFormat="1" applyFont="1"/>
    <xf numFmtId="0" fontId="4" fillId="0" borderId="0" xfId="0" applyFont="1" applyBorder="1"/>
    <xf numFmtId="164" fontId="4" fillId="0" borderId="0" xfId="1" applyNumberFormat="1" applyFont="1" applyBorder="1"/>
    <xf numFmtId="0" fontId="2" fillId="0" borderId="0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164" fontId="2" fillId="0" borderId="3" xfId="1" applyNumberFormat="1" applyFont="1" applyBorder="1"/>
    <xf numFmtId="43" fontId="2" fillId="0" borderId="2" xfId="1" applyFont="1" applyBorder="1"/>
    <xf numFmtId="167" fontId="11" fillId="0" borderId="0" xfId="0" applyNumberFormat="1" applyFont="1" applyFill="1" applyAlignment="1">
      <alignment horizontal="left"/>
    </xf>
    <xf numFmtId="167" fontId="9" fillId="0" borderId="0" xfId="0" applyNumberFormat="1" applyFont="1" applyFill="1" applyAlignment="1">
      <alignment horizontal="left"/>
    </xf>
    <xf numFmtId="164" fontId="2" fillId="0" borderId="0" xfId="1" applyNumberFormat="1" applyFont="1" applyBorder="1"/>
  </cellXfs>
  <cellStyles count="4">
    <cellStyle name="Comma" xfId="1" builtinId="3"/>
    <cellStyle name="Comma 2" xfId="2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143"/>
  <sheetViews>
    <sheetView showGridLines="0" tabSelected="1" zoomScaleNormal="100" zoomScaleSheetLayoutView="40" workbookViewId="0">
      <selection activeCell="B11" sqref="B11"/>
    </sheetView>
  </sheetViews>
  <sheetFormatPr defaultRowHeight="12.75"/>
  <cols>
    <col min="1" max="1" width="53.7109375" style="1" customWidth="1"/>
    <col min="2" max="2" width="10.7109375" style="3" customWidth="1"/>
    <col min="3" max="10" width="10.7109375" style="1" customWidth="1"/>
    <col min="11" max="14" width="9.5703125" style="1" bestFit="1" customWidth="1"/>
    <col min="15" max="16384" width="9.140625" style="1"/>
  </cols>
  <sheetData>
    <row r="1" spans="1:14" ht="12.75" customHeight="1"/>
    <row r="2" spans="1:14" ht="12.75" customHeight="1">
      <c r="B2" s="2"/>
      <c r="C2" s="2"/>
    </row>
    <row r="3" spans="1:14">
      <c r="A3" s="4"/>
    </row>
    <row r="4" spans="1:14">
      <c r="A4" s="5" t="s">
        <v>0</v>
      </c>
    </row>
    <row r="5" spans="1:14">
      <c r="A5" s="5" t="s">
        <v>1</v>
      </c>
    </row>
    <row r="6" spans="1:14">
      <c r="A6" s="5"/>
    </row>
    <row r="7" spans="1:14">
      <c r="A7" s="5" t="s">
        <v>2</v>
      </c>
    </row>
    <row r="8" spans="1:14" s="8" customFormat="1" ht="19.5" customHeight="1" thickBot="1">
      <c r="A8" s="6" t="s">
        <v>3</v>
      </c>
      <c r="B8" s="7">
        <v>2012</v>
      </c>
      <c r="C8" s="7">
        <v>2013</v>
      </c>
      <c r="D8" s="7">
        <v>2014</v>
      </c>
      <c r="E8" s="7">
        <v>2015</v>
      </c>
      <c r="F8" s="7">
        <v>2016</v>
      </c>
      <c r="G8" s="7">
        <v>2017</v>
      </c>
      <c r="H8" s="7">
        <v>2018</v>
      </c>
      <c r="I8" s="7">
        <v>2019</v>
      </c>
      <c r="J8" s="7">
        <v>2020</v>
      </c>
      <c r="K8" s="7">
        <v>2021</v>
      </c>
      <c r="L8" s="7">
        <v>2022</v>
      </c>
      <c r="M8" s="7">
        <v>2023</v>
      </c>
      <c r="N8" s="7">
        <v>2024</v>
      </c>
    </row>
    <row r="9" spans="1:14">
      <c r="A9" s="9"/>
      <c r="B9" s="10"/>
      <c r="C9" s="10"/>
      <c r="D9" s="10"/>
      <c r="E9" s="10"/>
      <c r="F9" s="10"/>
      <c r="G9" s="10"/>
      <c r="H9" s="10"/>
      <c r="I9" s="10"/>
      <c r="J9" s="10"/>
    </row>
    <row r="10" spans="1:14">
      <c r="A10" s="11" t="s">
        <v>4</v>
      </c>
      <c r="B10" s="12">
        <f t="shared" ref="B10:M10" si="0">B11+B32+B33</f>
        <v>365.35</v>
      </c>
      <c r="C10" s="12">
        <f t="shared" si="0"/>
        <v>410.69</v>
      </c>
      <c r="D10" s="12">
        <f t="shared" si="0"/>
        <v>430.64</v>
      </c>
      <c r="E10" s="12">
        <f t="shared" si="0"/>
        <v>439.67</v>
      </c>
      <c r="F10" s="12">
        <f t="shared" si="0"/>
        <v>791.65</v>
      </c>
      <c r="G10" s="12">
        <f t="shared" si="0"/>
        <v>730.21</v>
      </c>
      <c r="H10" s="12">
        <f t="shared" si="0"/>
        <v>760.60000000000014</v>
      </c>
      <c r="I10" s="12">
        <f t="shared" si="0"/>
        <v>676.37</v>
      </c>
      <c r="J10" s="12">
        <f t="shared" si="0"/>
        <v>725.15000000000009</v>
      </c>
      <c r="K10" s="12">
        <f t="shared" si="0"/>
        <v>931.3</v>
      </c>
      <c r="L10" s="12">
        <f t="shared" si="0"/>
        <v>871.2299999999999</v>
      </c>
      <c r="M10" s="12">
        <f t="shared" si="0"/>
        <v>1054.0500000000002</v>
      </c>
      <c r="N10" s="12">
        <f t="shared" ref="N10" si="1">N11+N32+N33</f>
        <v>1136.3800000000001</v>
      </c>
    </row>
    <row r="11" spans="1:14" s="14" customFormat="1">
      <c r="A11" s="13" t="s">
        <v>5</v>
      </c>
      <c r="B11" s="12">
        <f t="shared" ref="B11:M11" si="2">B12+B30</f>
        <v>350.79</v>
      </c>
      <c r="C11" s="12">
        <f t="shared" si="2"/>
        <v>384.05</v>
      </c>
      <c r="D11" s="12">
        <f t="shared" si="2"/>
        <v>378.25</v>
      </c>
      <c r="E11" s="12">
        <f t="shared" si="2"/>
        <v>403.61</v>
      </c>
      <c r="F11" s="12">
        <f t="shared" si="2"/>
        <v>769.62</v>
      </c>
      <c r="G11" s="12">
        <f t="shared" si="2"/>
        <v>620.89</v>
      </c>
      <c r="H11" s="12">
        <f t="shared" si="2"/>
        <v>718.65000000000009</v>
      </c>
      <c r="I11" s="12">
        <f t="shared" si="2"/>
        <v>649.25</v>
      </c>
      <c r="J11" s="12">
        <f t="shared" si="2"/>
        <v>547.59</v>
      </c>
      <c r="K11" s="12">
        <f t="shared" si="2"/>
        <v>868.62</v>
      </c>
      <c r="L11" s="12">
        <f t="shared" si="2"/>
        <v>800.33999999999992</v>
      </c>
      <c r="M11" s="12">
        <f t="shared" si="2"/>
        <v>1029.5700000000002</v>
      </c>
      <c r="N11" s="12">
        <f t="shared" ref="N11" si="3">N12+N30</f>
        <v>1042.06</v>
      </c>
    </row>
    <row r="12" spans="1:14">
      <c r="A12" s="15" t="s">
        <v>6</v>
      </c>
      <c r="B12" s="16">
        <f t="shared" ref="B12:M12" si="4">SUM(B13,B17,B18,B24,B29)</f>
        <v>304.36</v>
      </c>
      <c r="C12" s="16">
        <f t="shared" si="4"/>
        <v>303.36</v>
      </c>
      <c r="D12" s="16">
        <f t="shared" si="4"/>
        <v>315.54000000000002</v>
      </c>
      <c r="E12" s="16">
        <f t="shared" si="4"/>
        <v>329.81</v>
      </c>
      <c r="F12" s="16">
        <f t="shared" si="4"/>
        <v>350.75</v>
      </c>
      <c r="G12" s="16">
        <f t="shared" si="4"/>
        <v>328.13</v>
      </c>
      <c r="H12" s="16">
        <f t="shared" si="4"/>
        <v>402.44000000000005</v>
      </c>
      <c r="I12" s="16">
        <f t="shared" si="4"/>
        <v>433.74</v>
      </c>
      <c r="J12" s="16">
        <f t="shared" si="4"/>
        <v>319.61</v>
      </c>
      <c r="K12" s="16">
        <f t="shared" si="4"/>
        <v>341.35</v>
      </c>
      <c r="L12" s="16">
        <f t="shared" si="4"/>
        <v>351.76</v>
      </c>
      <c r="M12" s="16">
        <f t="shared" si="4"/>
        <v>395.97</v>
      </c>
      <c r="N12" s="16">
        <f t="shared" ref="N12" si="5">SUM(N13,N17,N18,N24,N29)</f>
        <v>398.34999999999997</v>
      </c>
    </row>
    <row r="13" spans="1:14" s="19" customFormat="1">
      <c r="A13" s="17" t="s">
        <v>7</v>
      </c>
      <c r="B13" s="18">
        <v>59.3</v>
      </c>
      <c r="C13" s="18">
        <v>58.79</v>
      </c>
      <c r="D13" s="18">
        <v>58.15</v>
      </c>
      <c r="E13" s="18">
        <v>65.599999999999994</v>
      </c>
      <c r="F13" s="18">
        <v>68.3</v>
      </c>
      <c r="G13" s="18">
        <v>62.74</v>
      </c>
      <c r="H13" s="18">
        <v>47.65</v>
      </c>
      <c r="I13" s="18">
        <v>76.95</v>
      </c>
      <c r="J13" s="18">
        <v>58.2</v>
      </c>
      <c r="K13" s="18">
        <v>51.89</v>
      </c>
      <c r="L13" s="18">
        <v>50.25</v>
      </c>
      <c r="M13" s="18">
        <v>60.75</v>
      </c>
      <c r="N13" s="18">
        <v>64.55</v>
      </c>
    </row>
    <row r="14" spans="1:14">
      <c r="A14" s="20" t="s">
        <v>8</v>
      </c>
      <c r="B14" s="18">
        <v>27.51</v>
      </c>
      <c r="C14" s="18">
        <v>25.54</v>
      </c>
      <c r="D14" s="18">
        <v>26.57</v>
      </c>
      <c r="E14" s="18">
        <v>35.19</v>
      </c>
      <c r="F14" s="18">
        <v>39.020000000000003</v>
      </c>
      <c r="G14" s="18">
        <v>31.16</v>
      </c>
      <c r="H14" s="18">
        <v>22.13</v>
      </c>
      <c r="I14" s="18">
        <v>47.77</v>
      </c>
      <c r="J14" s="18">
        <v>27.21</v>
      </c>
      <c r="K14" s="18">
        <v>21.81</v>
      </c>
      <c r="L14" s="18">
        <v>18.14</v>
      </c>
      <c r="M14" s="18">
        <v>28</v>
      </c>
      <c r="N14" s="18">
        <v>29.37</v>
      </c>
    </row>
    <row r="15" spans="1:14">
      <c r="A15" s="20" t="s">
        <v>9</v>
      </c>
      <c r="B15" s="18">
        <v>34.15</v>
      </c>
      <c r="C15" s="18">
        <v>35.26</v>
      </c>
      <c r="D15" s="18">
        <v>33.78</v>
      </c>
      <c r="E15" s="18">
        <v>32.54</v>
      </c>
      <c r="F15" s="18">
        <v>32.17</v>
      </c>
      <c r="G15" s="18">
        <v>34.08</v>
      </c>
      <c r="H15" s="18">
        <v>28.86</v>
      </c>
      <c r="I15" s="18">
        <v>28.52</v>
      </c>
      <c r="J15" s="18">
        <v>28.17</v>
      </c>
      <c r="K15" s="18">
        <v>28.14</v>
      </c>
      <c r="L15" s="18">
        <v>29.35</v>
      </c>
      <c r="M15" s="18">
        <v>31.32</v>
      </c>
      <c r="N15" s="18">
        <v>32.9</v>
      </c>
    </row>
    <row r="16" spans="1:14">
      <c r="A16" s="20" t="s">
        <v>10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12.73</v>
      </c>
      <c r="J16" s="18">
        <v>5.29</v>
      </c>
      <c r="K16" s="18">
        <v>3.94</v>
      </c>
      <c r="L16" s="18">
        <v>5.87</v>
      </c>
      <c r="M16" s="18">
        <v>4.46</v>
      </c>
      <c r="N16" s="18">
        <v>4.82</v>
      </c>
    </row>
    <row r="17" spans="1:18" s="19" customFormat="1">
      <c r="A17" s="17" t="s">
        <v>11</v>
      </c>
      <c r="B17" s="18">
        <v>6.29</v>
      </c>
      <c r="C17" s="18">
        <v>7.8</v>
      </c>
      <c r="D17" s="18">
        <v>6.82</v>
      </c>
      <c r="E17" s="18">
        <v>7.78</v>
      </c>
      <c r="F17" s="18">
        <v>7.15</v>
      </c>
      <c r="G17" s="18">
        <v>8.81</v>
      </c>
      <c r="H17" s="18">
        <v>7.05</v>
      </c>
      <c r="I17" s="18">
        <v>11.28</v>
      </c>
      <c r="J17" s="18">
        <v>6.68</v>
      </c>
      <c r="K17" s="18">
        <v>10.199999999999999</v>
      </c>
      <c r="L17" s="18">
        <v>8.31</v>
      </c>
      <c r="M17" s="18">
        <v>9.1999999999999993</v>
      </c>
      <c r="N17" s="18">
        <v>10.27</v>
      </c>
    </row>
    <row r="18" spans="1:18" s="19" customFormat="1">
      <c r="A18" s="17" t="s">
        <v>12</v>
      </c>
      <c r="B18" s="18">
        <v>178.1</v>
      </c>
      <c r="C18" s="18">
        <v>180.21</v>
      </c>
      <c r="D18" s="18">
        <v>187.56</v>
      </c>
      <c r="E18" s="18">
        <v>190.06</v>
      </c>
      <c r="F18" s="18">
        <v>202.64</v>
      </c>
      <c r="G18" s="18">
        <v>188.11</v>
      </c>
      <c r="H18" s="18">
        <v>251.15</v>
      </c>
      <c r="I18" s="18">
        <v>238.44</v>
      </c>
      <c r="J18" s="18">
        <v>184.18</v>
      </c>
      <c r="K18" s="18">
        <v>202.08</v>
      </c>
      <c r="L18" s="18">
        <v>211.36</v>
      </c>
      <c r="M18" s="18">
        <v>231.66</v>
      </c>
      <c r="N18" s="18">
        <v>226.23</v>
      </c>
    </row>
    <row r="19" spans="1:18">
      <c r="A19" s="20" t="s">
        <v>13</v>
      </c>
      <c r="B19" s="18">
        <v>125.25</v>
      </c>
      <c r="C19" s="18">
        <v>123.31</v>
      </c>
      <c r="D19" s="18">
        <v>129.61000000000001</v>
      </c>
      <c r="E19" s="18">
        <v>127.59</v>
      </c>
      <c r="F19" s="18">
        <v>135.06</v>
      </c>
      <c r="G19" s="18">
        <v>123.15</v>
      </c>
      <c r="H19" s="18">
        <v>174.53</v>
      </c>
      <c r="I19" s="18">
        <v>166.05</v>
      </c>
      <c r="J19" s="18">
        <v>125.24</v>
      </c>
      <c r="K19" s="18">
        <v>143.57</v>
      </c>
      <c r="L19" s="18">
        <v>150.32</v>
      </c>
      <c r="M19" s="18">
        <v>160.81</v>
      </c>
      <c r="N19" s="18">
        <v>157.35</v>
      </c>
    </row>
    <row r="20" spans="1:18">
      <c r="A20" s="20" t="s">
        <v>14</v>
      </c>
      <c r="B20" s="18">
        <v>32.76</v>
      </c>
      <c r="C20" s="18">
        <v>36.56</v>
      </c>
      <c r="D20" s="18">
        <v>37.520000000000003</v>
      </c>
      <c r="E20" s="18">
        <v>40.119999999999997</v>
      </c>
      <c r="F20" s="18">
        <v>45.37</v>
      </c>
      <c r="G20" s="18">
        <v>42.1</v>
      </c>
      <c r="H20" s="18">
        <v>51</v>
      </c>
      <c r="I20" s="18">
        <v>51.84</v>
      </c>
      <c r="J20" s="18">
        <v>40.020000000000003</v>
      </c>
      <c r="K20" s="18">
        <v>37.33</v>
      </c>
      <c r="L20" s="18">
        <v>41.26</v>
      </c>
      <c r="M20" s="18">
        <v>50.04</v>
      </c>
      <c r="N20" s="18">
        <v>48.95</v>
      </c>
    </row>
    <row r="21" spans="1:18">
      <c r="A21" s="20" t="s">
        <v>15</v>
      </c>
      <c r="B21" s="18">
        <v>0.36</v>
      </c>
      <c r="C21" s="18">
        <v>0.34</v>
      </c>
      <c r="D21" s="18">
        <v>0.41</v>
      </c>
      <c r="E21" s="18">
        <v>0.31</v>
      </c>
      <c r="F21" s="18">
        <v>0.44</v>
      </c>
      <c r="G21" s="18">
        <v>0.39</v>
      </c>
      <c r="H21" s="18">
        <v>0.52</v>
      </c>
      <c r="I21" s="18">
        <v>0.51</v>
      </c>
      <c r="J21" s="18">
        <v>0.46</v>
      </c>
      <c r="K21" s="18">
        <v>0.45</v>
      </c>
      <c r="L21" s="18">
        <v>0.4</v>
      </c>
      <c r="M21" s="18">
        <v>1.4</v>
      </c>
      <c r="N21" s="18">
        <v>0.41</v>
      </c>
    </row>
    <row r="22" spans="1:18">
      <c r="A22" s="20" t="s">
        <v>16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 t="s">
        <v>61</v>
      </c>
      <c r="M22" s="18" t="s">
        <v>61</v>
      </c>
      <c r="N22" s="18" t="s">
        <v>61</v>
      </c>
    </row>
    <row r="23" spans="1:18">
      <c r="A23" s="20" t="s">
        <v>17</v>
      </c>
      <c r="B23" s="18">
        <v>17.71</v>
      </c>
      <c r="C23" s="18">
        <v>18.72</v>
      </c>
      <c r="D23" s="18">
        <v>18.82</v>
      </c>
      <c r="E23" s="18">
        <v>21.34</v>
      </c>
      <c r="F23" s="18">
        <v>20.81</v>
      </c>
      <c r="G23" s="18">
        <v>21.85</v>
      </c>
      <c r="H23" s="18">
        <v>20.58</v>
      </c>
      <c r="I23" s="18">
        <v>16.64</v>
      </c>
      <c r="J23" s="18">
        <v>15.43</v>
      </c>
      <c r="K23" s="18">
        <v>16.420000000000002</v>
      </c>
      <c r="L23" s="18">
        <v>16.54</v>
      </c>
      <c r="M23" s="18">
        <v>17.760000000000002</v>
      </c>
      <c r="N23" s="18">
        <v>18.059999999999999</v>
      </c>
    </row>
    <row r="24" spans="1:18" s="19" customFormat="1">
      <c r="A24" s="17" t="s">
        <v>18</v>
      </c>
      <c r="B24" s="18">
        <v>60.67</v>
      </c>
      <c r="C24" s="18">
        <v>56.56</v>
      </c>
      <c r="D24" s="18">
        <v>63.01</v>
      </c>
      <c r="E24" s="18">
        <v>66.37</v>
      </c>
      <c r="F24" s="18">
        <v>72.66</v>
      </c>
      <c r="G24" s="18">
        <v>68.47</v>
      </c>
      <c r="H24" s="18">
        <v>96.59</v>
      </c>
      <c r="I24" s="18">
        <v>107.07</v>
      </c>
      <c r="J24" s="18">
        <v>70.55</v>
      </c>
      <c r="K24" s="18">
        <v>77.180000000000007</v>
      </c>
      <c r="L24" s="18">
        <v>81.84</v>
      </c>
      <c r="M24" s="18">
        <v>94.36</v>
      </c>
      <c r="N24" s="18">
        <v>97.3</v>
      </c>
    </row>
    <row r="25" spans="1:18">
      <c r="A25" s="20" t="s">
        <v>19</v>
      </c>
      <c r="B25" s="18">
        <v>34.090000000000003</v>
      </c>
      <c r="C25" s="18">
        <v>32.659999999999997</v>
      </c>
      <c r="D25" s="18">
        <v>35.44</v>
      </c>
      <c r="E25" s="18">
        <v>37.54</v>
      </c>
      <c r="F25" s="18">
        <v>39.39</v>
      </c>
      <c r="G25" s="18">
        <v>32.9</v>
      </c>
      <c r="H25" s="18">
        <v>46.29</v>
      </c>
      <c r="I25" s="18">
        <v>51.75</v>
      </c>
      <c r="J25" s="18">
        <v>37.9</v>
      </c>
      <c r="K25" s="18">
        <v>43.97</v>
      </c>
      <c r="L25" s="18">
        <v>48.62</v>
      </c>
      <c r="M25" s="18">
        <v>51.93</v>
      </c>
      <c r="N25" s="18">
        <v>51.59</v>
      </c>
      <c r="O25" s="21"/>
      <c r="P25" s="21"/>
      <c r="Q25" s="21"/>
      <c r="R25" s="21"/>
    </row>
    <row r="26" spans="1:18">
      <c r="A26" s="20" t="s">
        <v>20</v>
      </c>
      <c r="B26" s="18">
        <v>13.63</v>
      </c>
      <c r="C26" s="18">
        <v>13.27</v>
      </c>
      <c r="D26" s="18">
        <v>14.7</v>
      </c>
      <c r="E26" s="18">
        <v>15.09</v>
      </c>
      <c r="F26" s="18">
        <v>18.03</v>
      </c>
      <c r="G26" s="18">
        <v>19.54</v>
      </c>
      <c r="H26" s="18">
        <v>33.89</v>
      </c>
      <c r="I26" s="18">
        <v>30.25</v>
      </c>
      <c r="J26" s="18">
        <v>19.2</v>
      </c>
      <c r="K26" s="18">
        <v>23.36</v>
      </c>
      <c r="L26" s="18">
        <v>21.11</v>
      </c>
      <c r="M26" s="18">
        <v>25.48</v>
      </c>
      <c r="N26" s="18">
        <v>26.31</v>
      </c>
    </row>
    <row r="27" spans="1:18">
      <c r="A27" s="20" t="s">
        <v>21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 t="s">
        <v>61</v>
      </c>
      <c r="M27" s="18" t="s">
        <v>61</v>
      </c>
      <c r="N27" s="18" t="s">
        <v>61</v>
      </c>
    </row>
    <row r="28" spans="1:18">
      <c r="A28" s="20" t="s">
        <v>22</v>
      </c>
      <c r="B28" s="18">
        <v>7.47</v>
      </c>
      <c r="C28" s="18">
        <v>7.96</v>
      </c>
      <c r="D28" s="18">
        <v>8.56</v>
      </c>
      <c r="E28" s="18">
        <v>9.61</v>
      </c>
      <c r="F28" s="18">
        <v>10.1</v>
      </c>
      <c r="G28" s="18">
        <v>9.4700000000000006</v>
      </c>
      <c r="H28" s="18">
        <v>15.15</v>
      </c>
      <c r="I28" s="18">
        <v>14.99</v>
      </c>
      <c r="J28" s="18">
        <v>9.3000000000000007</v>
      </c>
      <c r="K28" s="18">
        <v>9.61</v>
      </c>
      <c r="L28" s="18">
        <v>9.85</v>
      </c>
      <c r="M28" s="18">
        <v>11.45</v>
      </c>
      <c r="N28" s="18">
        <v>10.67</v>
      </c>
    </row>
    <row r="29" spans="1:18">
      <c r="A29" s="20" t="s">
        <v>23</v>
      </c>
      <c r="B29" s="18" t="s">
        <v>61</v>
      </c>
      <c r="C29" s="18" t="s">
        <v>61</v>
      </c>
      <c r="D29" s="18" t="s">
        <v>61</v>
      </c>
      <c r="E29" s="18" t="s">
        <v>61</v>
      </c>
      <c r="F29" s="18" t="s">
        <v>61</v>
      </c>
      <c r="G29" s="18" t="s">
        <v>61</v>
      </c>
      <c r="H29" s="18">
        <v>0</v>
      </c>
      <c r="I29" s="18">
        <v>0</v>
      </c>
      <c r="J29" s="18" t="s">
        <v>61</v>
      </c>
      <c r="K29" s="18" t="s">
        <v>61</v>
      </c>
      <c r="L29" s="18" t="s">
        <v>61</v>
      </c>
      <c r="M29" s="18" t="s">
        <v>61</v>
      </c>
      <c r="N29" s="18" t="s">
        <v>61</v>
      </c>
    </row>
    <row r="30" spans="1:18">
      <c r="A30" s="15" t="s">
        <v>24</v>
      </c>
      <c r="B30" s="18">
        <v>46.43</v>
      </c>
      <c r="C30" s="18">
        <v>80.69</v>
      </c>
      <c r="D30" s="18">
        <v>62.71</v>
      </c>
      <c r="E30" s="18">
        <v>73.8</v>
      </c>
      <c r="F30" s="18">
        <v>418.87</v>
      </c>
      <c r="G30" s="18">
        <v>292.76</v>
      </c>
      <c r="H30" s="18">
        <v>316.20999999999998</v>
      </c>
      <c r="I30" s="18">
        <v>215.51</v>
      </c>
      <c r="J30" s="18">
        <v>227.98</v>
      </c>
      <c r="K30" s="18">
        <v>527.27</v>
      </c>
      <c r="L30" s="18">
        <v>448.58</v>
      </c>
      <c r="M30" s="18">
        <v>633.6</v>
      </c>
      <c r="N30" s="18">
        <v>643.71</v>
      </c>
    </row>
    <row r="31" spans="1:18">
      <c r="A31" s="22" t="s">
        <v>25</v>
      </c>
      <c r="B31" s="18">
        <v>27.65</v>
      </c>
      <c r="C31" s="18">
        <v>63.65</v>
      </c>
      <c r="D31" s="18">
        <v>44.85</v>
      </c>
      <c r="E31" s="18">
        <v>57.49</v>
      </c>
      <c r="F31" s="18">
        <v>397.41</v>
      </c>
      <c r="G31" s="18">
        <v>279.23</v>
      </c>
      <c r="H31" s="18">
        <v>277.05</v>
      </c>
      <c r="I31" s="18">
        <v>181.14</v>
      </c>
      <c r="J31" s="18">
        <v>209.78</v>
      </c>
      <c r="K31" s="18">
        <v>498.41</v>
      </c>
      <c r="L31" s="18">
        <v>418.44</v>
      </c>
      <c r="M31" s="18">
        <v>610.4</v>
      </c>
      <c r="N31" s="18">
        <v>625.66999999999996</v>
      </c>
    </row>
    <row r="32" spans="1:18" s="14" customFormat="1">
      <c r="A32" s="13" t="s">
        <v>26</v>
      </c>
      <c r="B32" s="12">
        <v>2.73</v>
      </c>
      <c r="C32" s="12">
        <v>1.27</v>
      </c>
      <c r="D32" s="12">
        <v>0.34</v>
      </c>
      <c r="E32" s="12">
        <v>7.0000000000000007E-2</v>
      </c>
      <c r="F32" s="12">
        <v>0.11</v>
      </c>
      <c r="G32" s="12">
        <v>0.19</v>
      </c>
      <c r="H32" s="12">
        <v>0</v>
      </c>
      <c r="I32" s="12">
        <v>1.1000000000000001</v>
      </c>
      <c r="J32" s="12">
        <v>1.96</v>
      </c>
      <c r="K32" s="12">
        <v>0</v>
      </c>
      <c r="L32" s="12">
        <v>8.66</v>
      </c>
      <c r="M32" s="12">
        <v>0.08</v>
      </c>
      <c r="N32" s="12">
        <v>18.399999999999999</v>
      </c>
    </row>
    <row r="33" spans="1:14" s="14" customFormat="1">
      <c r="A33" s="13" t="s">
        <v>27</v>
      </c>
      <c r="B33" s="12">
        <v>11.83</v>
      </c>
      <c r="C33" s="12">
        <v>25.37</v>
      </c>
      <c r="D33" s="12">
        <v>52.05</v>
      </c>
      <c r="E33" s="12">
        <v>35.99</v>
      </c>
      <c r="F33" s="12">
        <v>21.92</v>
      </c>
      <c r="G33" s="12">
        <v>109.13</v>
      </c>
      <c r="H33" s="12">
        <v>41.95</v>
      </c>
      <c r="I33" s="12">
        <v>26.02</v>
      </c>
      <c r="J33" s="12">
        <v>175.6</v>
      </c>
      <c r="K33" s="12">
        <v>62.68</v>
      </c>
      <c r="L33" s="12">
        <v>62.23</v>
      </c>
      <c r="M33" s="12">
        <v>24.4</v>
      </c>
      <c r="N33" s="12">
        <v>75.92</v>
      </c>
    </row>
    <row r="34" spans="1:14">
      <c r="A34" s="23" t="s">
        <v>28</v>
      </c>
      <c r="B34" s="16">
        <v>11.83</v>
      </c>
      <c r="C34" s="16">
        <v>25.37</v>
      </c>
      <c r="D34" s="16">
        <v>52.05</v>
      </c>
      <c r="E34" s="16">
        <v>35.99</v>
      </c>
      <c r="F34" s="16">
        <v>21.92</v>
      </c>
      <c r="G34" s="16">
        <v>109.13</v>
      </c>
      <c r="H34" s="16">
        <v>41.95</v>
      </c>
      <c r="I34" s="16">
        <v>26.02</v>
      </c>
      <c r="J34" s="16">
        <v>175.6</v>
      </c>
      <c r="K34" s="16">
        <v>62.68</v>
      </c>
      <c r="L34" s="16">
        <v>62.23</v>
      </c>
      <c r="M34" s="16">
        <v>24.4</v>
      </c>
      <c r="N34" s="16">
        <v>75.92</v>
      </c>
    </row>
    <row r="35" spans="1:14">
      <c r="A35" s="23"/>
      <c r="B35" s="16"/>
      <c r="C35" s="16"/>
      <c r="D35" s="16"/>
      <c r="E35" s="16"/>
      <c r="F35" s="16"/>
      <c r="G35" s="16"/>
      <c r="H35" s="16"/>
      <c r="I35" s="16"/>
      <c r="J35" s="16"/>
    </row>
    <row r="36" spans="1:14">
      <c r="A36" s="11" t="s">
        <v>29</v>
      </c>
      <c r="B36" s="12">
        <f t="shared" ref="B36:M36" si="6">B37+B46</f>
        <v>486.63</v>
      </c>
      <c r="C36" s="12">
        <f t="shared" si="6"/>
        <v>514.48</v>
      </c>
      <c r="D36" s="12">
        <f t="shared" si="6"/>
        <v>475.04</v>
      </c>
      <c r="E36" s="12">
        <f t="shared" si="6"/>
        <v>472.11999999999995</v>
      </c>
      <c r="F36" s="12">
        <f t="shared" si="6"/>
        <v>562.87</v>
      </c>
      <c r="G36" s="12">
        <f t="shared" si="6"/>
        <v>723.01</v>
      </c>
      <c r="H36" s="12">
        <f t="shared" si="6"/>
        <v>867.53</v>
      </c>
      <c r="I36" s="12">
        <f t="shared" si="6"/>
        <v>925.63</v>
      </c>
      <c r="J36" s="12">
        <f t="shared" si="6"/>
        <v>773.74</v>
      </c>
      <c r="K36" s="12">
        <f t="shared" si="6"/>
        <v>1027.75</v>
      </c>
      <c r="L36" s="12">
        <f t="shared" si="6"/>
        <v>977.22</v>
      </c>
      <c r="M36" s="12">
        <f t="shared" si="6"/>
        <v>1213.6100000000001</v>
      </c>
      <c r="N36" s="12">
        <f t="shared" ref="N36" si="7">N37+N46</f>
        <v>1076.5900000000001</v>
      </c>
    </row>
    <row r="37" spans="1:14" s="14" customFormat="1">
      <c r="A37" s="13" t="s">
        <v>30</v>
      </c>
      <c r="B37" s="12">
        <f t="shared" ref="B37:M37" si="8">SUM(B38:B40,B43)</f>
        <v>319.07</v>
      </c>
      <c r="C37" s="12">
        <f t="shared" si="8"/>
        <v>354.99</v>
      </c>
      <c r="D37" s="12">
        <f t="shared" si="8"/>
        <v>353.25</v>
      </c>
      <c r="E37" s="12">
        <f t="shared" si="8"/>
        <v>376.78999999999996</v>
      </c>
      <c r="F37" s="12">
        <f t="shared" si="8"/>
        <v>395.72</v>
      </c>
      <c r="G37" s="12">
        <f t="shared" si="8"/>
        <v>445.18</v>
      </c>
      <c r="H37" s="12">
        <f t="shared" si="8"/>
        <v>484.36</v>
      </c>
      <c r="I37" s="12">
        <f t="shared" si="8"/>
        <v>618.88</v>
      </c>
      <c r="J37" s="12">
        <f t="shared" si="8"/>
        <v>598.53</v>
      </c>
      <c r="K37" s="12">
        <f t="shared" si="8"/>
        <v>593.04999999999995</v>
      </c>
      <c r="L37" s="12">
        <f t="shared" si="8"/>
        <v>567.23</v>
      </c>
      <c r="M37" s="12">
        <f t="shared" si="8"/>
        <v>580.75</v>
      </c>
      <c r="N37" s="12">
        <f t="shared" ref="N37" si="9">SUM(N38:N40,N43)</f>
        <v>546.25</v>
      </c>
    </row>
    <row r="38" spans="1:14">
      <c r="A38" s="20" t="s">
        <v>31</v>
      </c>
      <c r="B38" s="16">
        <v>135.19</v>
      </c>
      <c r="C38" s="16">
        <v>150.12</v>
      </c>
      <c r="D38" s="16">
        <v>144.5</v>
      </c>
      <c r="E38" s="24">
        <v>163.72999999999999</v>
      </c>
      <c r="F38" s="16">
        <v>152.86000000000001</v>
      </c>
      <c r="G38" s="16">
        <v>182.92</v>
      </c>
      <c r="H38" s="16">
        <v>159.65</v>
      </c>
      <c r="I38" s="16">
        <v>158.13</v>
      </c>
      <c r="J38" s="16">
        <v>162.04</v>
      </c>
      <c r="K38" s="16">
        <v>170.68</v>
      </c>
      <c r="L38" s="16">
        <v>163.19999999999999</v>
      </c>
      <c r="M38" s="16">
        <v>154.05000000000001</v>
      </c>
      <c r="N38" s="16">
        <v>143.55000000000001</v>
      </c>
    </row>
    <row r="39" spans="1:14">
      <c r="A39" s="20" t="s">
        <v>32</v>
      </c>
      <c r="B39" s="16">
        <v>96.45</v>
      </c>
      <c r="C39" s="16">
        <v>107.89</v>
      </c>
      <c r="D39" s="16">
        <v>112.1</v>
      </c>
      <c r="E39" s="16">
        <v>106.24</v>
      </c>
      <c r="F39" s="16">
        <v>122.1</v>
      </c>
      <c r="G39" s="16">
        <v>130.28</v>
      </c>
      <c r="H39" s="16">
        <v>172.83</v>
      </c>
      <c r="I39" s="16">
        <v>261.39</v>
      </c>
      <c r="J39" s="16">
        <v>294.08999999999997</v>
      </c>
      <c r="K39" s="16">
        <v>275.16000000000003</v>
      </c>
      <c r="L39" s="16">
        <v>238.51</v>
      </c>
      <c r="M39" s="16">
        <v>239.97</v>
      </c>
      <c r="N39" s="16">
        <v>232.27</v>
      </c>
    </row>
    <row r="40" spans="1:14">
      <c r="A40" s="20" t="s">
        <v>33</v>
      </c>
      <c r="B40" s="16">
        <v>20.43</v>
      </c>
      <c r="C40" s="16">
        <v>29.3</v>
      </c>
      <c r="D40" s="16">
        <v>26.12</v>
      </c>
      <c r="E40" s="16">
        <v>25.44</v>
      </c>
      <c r="F40" s="16">
        <v>26.81</v>
      </c>
      <c r="G40" s="16">
        <v>25.79</v>
      </c>
      <c r="H40" s="16">
        <v>32.270000000000003</v>
      </c>
      <c r="I40" s="16">
        <v>34.97</v>
      </c>
      <c r="J40" s="16">
        <v>34.729999999999997</v>
      </c>
      <c r="K40" s="16">
        <v>33.96</v>
      </c>
      <c r="L40" s="16">
        <v>44.75</v>
      </c>
      <c r="M40" s="16">
        <v>50.42</v>
      </c>
      <c r="N40" s="16">
        <v>43.41</v>
      </c>
    </row>
    <row r="41" spans="1:14">
      <c r="A41" s="20" t="s">
        <v>34</v>
      </c>
      <c r="B41" s="16">
        <v>11.18</v>
      </c>
      <c r="C41" s="16">
        <v>10.84</v>
      </c>
      <c r="D41" s="16">
        <v>11.76</v>
      </c>
      <c r="E41" s="16">
        <v>6.72</v>
      </c>
      <c r="F41" s="16">
        <v>7.28</v>
      </c>
      <c r="G41" s="16">
        <v>8.2899999999999991</v>
      </c>
      <c r="H41" s="16">
        <v>13.85</v>
      </c>
      <c r="I41" s="16">
        <v>18.350000000000001</v>
      </c>
      <c r="J41" s="16">
        <v>18.100000000000001</v>
      </c>
      <c r="K41" s="16">
        <v>25.87</v>
      </c>
      <c r="L41" s="16">
        <v>26.08</v>
      </c>
      <c r="M41" s="16">
        <v>24.01</v>
      </c>
      <c r="N41" s="16">
        <v>24.36</v>
      </c>
    </row>
    <row r="42" spans="1:14">
      <c r="A42" s="20" t="s">
        <v>35</v>
      </c>
      <c r="B42" s="16">
        <v>9.25</v>
      </c>
      <c r="C42" s="16">
        <v>18.46</v>
      </c>
      <c r="D42" s="16">
        <v>14.36</v>
      </c>
      <c r="E42" s="16">
        <v>18.72</v>
      </c>
      <c r="F42" s="16">
        <v>19.53</v>
      </c>
      <c r="G42" s="16">
        <v>17.5</v>
      </c>
      <c r="H42" s="16">
        <v>18.420000000000002</v>
      </c>
      <c r="I42" s="16">
        <v>16.62</v>
      </c>
      <c r="J42" s="16">
        <v>16.63</v>
      </c>
      <c r="K42" s="16">
        <v>8.09</v>
      </c>
      <c r="L42" s="16">
        <v>18.670000000000002</v>
      </c>
      <c r="M42" s="16">
        <v>26.41</v>
      </c>
      <c r="N42" s="16">
        <v>19.04</v>
      </c>
    </row>
    <row r="43" spans="1:14">
      <c r="A43" s="20" t="s">
        <v>36</v>
      </c>
      <c r="B43" s="16">
        <v>67</v>
      </c>
      <c r="C43" s="16">
        <v>67.680000000000007</v>
      </c>
      <c r="D43" s="16">
        <v>70.53</v>
      </c>
      <c r="E43" s="16">
        <v>81.38</v>
      </c>
      <c r="F43" s="16">
        <v>93.95</v>
      </c>
      <c r="G43" s="16">
        <v>106.19</v>
      </c>
      <c r="H43" s="16">
        <v>119.61</v>
      </c>
      <c r="I43" s="16">
        <v>164.39</v>
      </c>
      <c r="J43" s="16">
        <v>107.67</v>
      </c>
      <c r="K43" s="16">
        <v>113.25</v>
      </c>
      <c r="L43" s="16">
        <v>120.77</v>
      </c>
      <c r="M43" s="16">
        <v>136.31</v>
      </c>
      <c r="N43" s="16">
        <v>127.02</v>
      </c>
    </row>
    <row r="44" spans="1:14">
      <c r="A44" s="20" t="s">
        <v>37</v>
      </c>
      <c r="B44" s="16">
        <v>15.42</v>
      </c>
      <c r="C44" s="16">
        <v>17.399999999999999</v>
      </c>
      <c r="D44" s="16">
        <v>18.13</v>
      </c>
      <c r="E44" s="16">
        <v>18.940000000000001</v>
      </c>
      <c r="F44" s="16">
        <v>19.72</v>
      </c>
      <c r="G44" s="16">
        <v>20.71</v>
      </c>
      <c r="H44" s="16">
        <v>22.06</v>
      </c>
      <c r="I44" s="16">
        <v>31.84</v>
      </c>
      <c r="J44" s="16">
        <v>29.77</v>
      </c>
      <c r="K44" s="16">
        <v>29.84</v>
      </c>
      <c r="L44" s="16">
        <v>30.89</v>
      </c>
      <c r="M44" s="16">
        <v>35.619999999999997</v>
      </c>
      <c r="N44" s="16">
        <v>36.979999999999997</v>
      </c>
    </row>
    <row r="45" spans="1:14">
      <c r="A45" s="20" t="s">
        <v>38</v>
      </c>
      <c r="B45" s="16" t="s">
        <v>61</v>
      </c>
      <c r="C45" s="16" t="s">
        <v>61</v>
      </c>
      <c r="D45" s="16">
        <v>38.03</v>
      </c>
      <c r="E45" s="16">
        <v>40.880000000000003</v>
      </c>
      <c r="F45" s="16">
        <v>51.99</v>
      </c>
      <c r="G45" s="16">
        <v>64.3</v>
      </c>
      <c r="H45" s="16">
        <v>0</v>
      </c>
      <c r="I45" s="16">
        <v>114.88</v>
      </c>
      <c r="J45" s="16">
        <v>58.13</v>
      </c>
      <c r="K45" s="16">
        <v>66.75</v>
      </c>
      <c r="L45" s="16">
        <v>4.3099999999999996</v>
      </c>
      <c r="M45" s="16">
        <v>10.33</v>
      </c>
      <c r="N45" s="16">
        <v>6.31</v>
      </c>
    </row>
    <row r="46" spans="1:14" s="14" customFormat="1">
      <c r="A46" s="13" t="s">
        <v>39</v>
      </c>
      <c r="B46" s="12">
        <v>167.56</v>
      </c>
      <c r="C46" s="12">
        <v>159.49</v>
      </c>
      <c r="D46" s="12">
        <v>121.79</v>
      </c>
      <c r="E46" s="12">
        <v>95.33</v>
      </c>
      <c r="F46" s="12">
        <v>167.15</v>
      </c>
      <c r="G46" s="12">
        <v>277.83</v>
      </c>
      <c r="H46" s="12">
        <v>383.17</v>
      </c>
      <c r="I46" s="12">
        <v>306.75</v>
      </c>
      <c r="J46" s="12">
        <v>175.21</v>
      </c>
      <c r="K46" s="12">
        <v>434.7</v>
      </c>
      <c r="L46" s="12">
        <v>409.99</v>
      </c>
      <c r="M46" s="12">
        <v>632.86</v>
      </c>
      <c r="N46" s="12">
        <v>530.34</v>
      </c>
    </row>
    <row r="47" spans="1:14">
      <c r="A47" s="25" t="s">
        <v>40</v>
      </c>
      <c r="B47" s="16">
        <v>168.48</v>
      </c>
      <c r="C47" s="16">
        <v>159.57</v>
      </c>
      <c r="D47" s="16">
        <v>121.75</v>
      </c>
      <c r="E47" s="16">
        <v>95.63</v>
      </c>
      <c r="F47" s="16">
        <v>167.48</v>
      </c>
      <c r="G47" s="16">
        <v>278.20999999999998</v>
      </c>
      <c r="H47" s="16">
        <v>383.48</v>
      </c>
      <c r="I47" s="16">
        <v>307.17</v>
      </c>
      <c r="J47" s="16">
        <v>176.07</v>
      </c>
      <c r="K47" s="16">
        <v>434.94</v>
      </c>
      <c r="L47" s="16">
        <v>410.73</v>
      </c>
      <c r="M47" s="16">
        <v>634.44000000000005</v>
      </c>
      <c r="N47" s="16">
        <v>534.36</v>
      </c>
    </row>
    <row r="48" spans="1:14">
      <c r="A48" s="3"/>
      <c r="B48" s="26"/>
      <c r="C48" s="26"/>
      <c r="D48" s="26"/>
      <c r="E48" s="26"/>
      <c r="F48" s="26"/>
      <c r="G48" s="26"/>
      <c r="H48" s="26"/>
      <c r="I48" s="26"/>
      <c r="J48" s="26"/>
      <c r="K48" s="27"/>
      <c r="L48" s="27"/>
      <c r="M48" s="27"/>
      <c r="N48" s="27"/>
    </row>
    <row r="49" spans="1:14" ht="18" customHeight="1">
      <c r="A49" s="28" t="s">
        <v>41</v>
      </c>
      <c r="B49" s="26">
        <f t="shared" ref="B49:M49" si="10">B11-B37</f>
        <v>31.720000000000027</v>
      </c>
      <c r="C49" s="26">
        <f t="shared" si="10"/>
        <v>29.060000000000002</v>
      </c>
      <c r="D49" s="26">
        <f t="shared" si="10"/>
        <v>25</v>
      </c>
      <c r="E49" s="26">
        <f t="shared" si="10"/>
        <v>26.82000000000005</v>
      </c>
      <c r="F49" s="26">
        <f t="shared" si="10"/>
        <v>373.9</v>
      </c>
      <c r="G49" s="26">
        <f t="shared" si="10"/>
        <v>175.70999999999998</v>
      </c>
      <c r="H49" s="26">
        <f t="shared" si="10"/>
        <v>234.29000000000008</v>
      </c>
      <c r="I49" s="26">
        <f t="shared" si="10"/>
        <v>30.370000000000005</v>
      </c>
      <c r="J49" s="26">
        <f t="shared" si="10"/>
        <v>-50.939999999999941</v>
      </c>
      <c r="K49" s="26">
        <f t="shared" si="10"/>
        <v>275.57000000000005</v>
      </c>
      <c r="L49" s="26">
        <f t="shared" si="10"/>
        <v>233.1099999999999</v>
      </c>
      <c r="M49" s="26">
        <f t="shared" si="10"/>
        <v>448.82000000000016</v>
      </c>
      <c r="N49" s="26">
        <f t="shared" ref="N49" si="11">N11-N37</f>
        <v>495.80999999999995</v>
      </c>
    </row>
    <row r="50" spans="1:14" ht="18" customHeight="1">
      <c r="A50" s="28" t="s">
        <v>42</v>
      </c>
      <c r="B50" s="26">
        <v>-100.87</v>
      </c>
      <c r="C50" s="26">
        <v>-74.489999999999995</v>
      </c>
      <c r="D50" s="26">
        <v>-18.28</v>
      </c>
      <c r="E50" s="26">
        <v>-7.01</v>
      </c>
      <c r="F50" s="26">
        <v>255.6</v>
      </c>
      <c r="G50" s="26">
        <v>32.99</v>
      </c>
      <c r="H50" s="26">
        <v>-74.66</v>
      </c>
      <c r="I50" s="26">
        <v>-214.28</v>
      </c>
      <c r="J50" s="26">
        <v>-13.86</v>
      </c>
      <c r="K50" s="26">
        <v>-62.48</v>
      </c>
      <c r="L50" s="26">
        <v>-61.98</v>
      </c>
      <c r="M50" s="26">
        <v>-110.72</v>
      </c>
      <c r="N50" s="26">
        <v>99.18</v>
      </c>
    </row>
    <row r="51" spans="1:14" ht="18" customHeight="1">
      <c r="A51" s="28" t="s">
        <v>43</v>
      </c>
      <c r="B51" s="12">
        <f t="shared" ref="B51:M51" si="12">B53+B40</f>
        <v>-112.67999999999995</v>
      </c>
      <c r="C51" s="12">
        <f t="shared" si="12"/>
        <v>-99.860000000000028</v>
      </c>
      <c r="D51" s="12">
        <f t="shared" si="12"/>
        <v>-70.330000000000041</v>
      </c>
      <c r="E51" s="12">
        <f t="shared" si="12"/>
        <v>-42.999999999999943</v>
      </c>
      <c r="F51" s="12">
        <f t="shared" si="12"/>
        <v>233.67000000000002</v>
      </c>
      <c r="G51" s="12">
        <f t="shared" si="12"/>
        <v>-76.139999999999958</v>
      </c>
      <c r="H51" s="12">
        <f t="shared" si="12"/>
        <v>-116.60999999999987</v>
      </c>
      <c r="I51" s="12">
        <f t="shared" si="12"/>
        <v>-240.30999999999997</v>
      </c>
      <c r="J51" s="12">
        <f t="shared" si="12"/>
        <v>-189.45999999999995</v>
      </c>
      <c r="K51" s="12">
        <f t="shared" si="12"/>
        <v>-125.16999999999999</v>
      </c>
      <c r="L51" s="12">
        <f t="shared" si="12"/>
        <v>-123.47000000000014</v>
      </c>
      <c r="M51" s="12">
        <f t="shared" si="12"/>
        <v>-133.54000000000002</v>
      </c>
      <c r="N51" s="12">
        <f t="shared" ref="N51" si="13">N53+N40</f>
        <v>27.279999999999887</v>
      </c>
    </row>
    <row r="52" spans="1:14" ht="18" customHeight="1">
      <c r="A52" s="28" t="s">
        <v>44</v>
      </c>
      <c r="B52" s="29">
        <f t="shared" ref="B52:M52" si="14">B54+B40</f>
        <v>-100.84999999999997</v>
      </c>
      <c r="C52" s="29">
        <f t="shared" si="14"/>
        <v>-74.490000000000023</v>
      </c>
      <c r="D52" s="29">
        <f t="shared" si="14"/>
        <v>-18.280000000000033</v>
      </c>
      <c r="E52" s="29">
        <f t="shared" si="14"/>
        <v>-7.0099999999999305</v>
      </c>
      <c r="F52" s="29">
        <f t="shared" si="14"/>
        <v>255.58999999999997</v>
      </c>
      <c r="G52" s="29">
        <f t="shared" si="14"/>
        <v>32.990000000000045</v>
      </c>
      <c r="H52" s="29">
        <f t="shared" si="14"/>
        <v>-74.659999999999826</v>
      </c>
      <c r="I52" s="29">
        <f t="shared" si="14"/>
        <v>-214.29</v>
      </c>
      <c r="J52" s="29">
        <f t="shared" si="14"/>
        <v>-13.859999999999921</v>
      </c>
      <c r="K52" s="29">
        <f t="shared" si="14"/>
        <v>-62.490000000000045</v>
      </c>
      <c r="L52" s="29">
        <f t="shared" si="14"/>
        <v>-61.240000000000123</v>
      </c>
      <c r="M52" s="29">
        <f t="shared" si="14"/>
        <v>-109.13999999999994</v>
      </c>
      <c r="N52" s="29">
        <f t="shared" ref="N52" si="15">N54+N40</f>
        <v>103.19999999999996</v>
      </c>
    </row>
    <row r="53" spans="1:14" ht="18" customHeight="1">
      <c r="A53" s="28" t="s">
        <v>45</v>
      </c>
      <c r="B53" s="12">
        <f t="shared" ref="B53:M53" si="16">(B11+B32)-B36</f>
        <v>-133.10999999999996</v>
      </c>
      <c r="C53" s="12">
        <f t="shared" si="16"/>
        <v>-129.16000000000003</v>
      </c>
      <c r="D53" s="12">
        <f t="shared" si="16"/>
        <v>-96.450000000000045</v>
      </c>
      <c r="E53" s="12">
        <f t="shared" si="16"/>
        <v>-68.439999999999941</v>
      </c>
      <c r="F53" s="12">
        <f t="shared" si="16"/>
        <v>206.86</v>
      </c>
      <c r="G53" s="12">
        <f t="shared" si="16"/>
        <v>-101.92999999999995</v>
      </c>
      <c r="H53" s="12">
        <f t="shared" si="16"/>
        <v>-148.87999999999988</v>
      </c>
      <c r="I53" s="12">
        <f t="shared" si="16"/>
        <v>-275.27999999999997</v>
      </c>
      <c r="J53" s="12">
        <f t="shared" si="16"/>
        <v>-224.18999999999994</v>
      </c>
      <c r="K53" s="12">
        <f t="shared" si="16"/>
        <v>-159.13</v>
      </c>
      <c r="L53" s="12">
        <f t="shared" si="16"/>
        <v>-168.22000000000014</v>
      </c>
      <c r="M53" s="12">
        <f t="shared" si="16"/>
        <v>-183.96000000000004</v>
      </c>
      <c r="N53" s="12">
        <f t="shared" ref="N53" si="17">(N11+N32)-N36</f>
        <v>-16.130000000000109</v>
      </c>
    </row>
    <row r="54" spans="1:14" ht="21" customHeight="1">
      <c r="A54" s="28" t="s">
        <v>46</v>
      </c>
      <c r="B54" s="12">
        <f t="shared" ref="B54:M54" si="18">B10-B36</f>
        <v>-121.27999999999997</v>
      </c>
      <c r="C54" s="12">
        <f t="shared" si="18"/>
        <v>-103.79000000000002</v>
      </c>
      <c r="D54" s="12">
        <f t="shared" si="18"/>
        <v>-44.400000000000034</v>
      </c>
      <c r="E54" s="12">
        <f t="shared" si="18"/>
        <v>-32.449999999999932</v>
      </c>
      <c r="F54" s="12">
        <f t="shared" si="18"/>
        <v>228.77999999999997</v>
      </c>
      <c r="G54" s="12">
        <f t="shared" si="18"/>
        <v>7.2000000000000455</v>
      </c>
      <c r="H54" s="12">
        <f t="shared" si="18"/>
        <v>-106.92999999999984</v>
      </c>
      <c r="I54" s="12">
        <f t="shared" si="18"/>
        <v>-249.26</v>
      </c>
      <c r="J54" s="12">
        <f t="shared" si="18"/>
        <v>-48.589999999999918</v>
      </c>
      <c r="K54" s="12">
        <f t="shared" si="18"/>
        <v>-96.450000000000045</v>
      </c>
      <c r="L54" s="12">
        <f t="shared" si="18"/>
        <v>-105.99000000000012</v>
      </c>
      <c r="M54" s="12">
        <f t="shared" si="18"/>
        <v>-159.55999999999995</v>
      </c>
      <c r="N54" s="12">
        <f t="shared" ref="N54" si="19">N10-N36</f>
        <v>59.789999999999964</v>
      </c>
    </row>
    <row r="55" spans="1:14">
      <c r="A55" s="3"/>
      <c r="B55" s="12"/>
      <c r="C55" s="12"/>
      <c r="D55" s="12"/>
      <c r="E55" s="12"/>
      <c r="F55" s="12"/>
      <c r="G55" s="12"/>
      <c r="H55" s="12"/>
      <c r="I55" s="12"/>
      <c r="J55" s="12"/>
    </row>
    <row r="56" spans="1:14">
      <c r="A56" s="28" t="s">
        <v>47</v>
      </c>
      <c r="B56" s="12">
        <v>121.29</v>
      </c>
      <c r="C56" s="12">
        <v>103.78</v>
      </c>
      <c r="D56" s="12">
        <v>44.41</v>
      </c>
      <c r="E56" s="12">
        <v>32.450000000000003</v>
      </c>
      <c r="F56" s="12">
        <v>-228.79</v>
      </c>
      <c r="G56" s="12">
        <v>-7.19</v>
      </c>
      <c r="H56" s="12">
        <v>106.93</v>
      </c>
      <c r="I56" s="12">
        <v>249.26</v>
      </c>
      <c r="J56" s="12">
        <v>48.59</v>
      </c>
      <c r="K56" s="12">
        <v>96.45</v>
      </c>
      <c r="L56" s="12">
        <v>106.72</v>
      </c>
      <c r="M56" s="12">
        <v>161.13999999999999</v>
      </c>
      <c r="N56" s="12">
        <v>-55.77</v>
      </c>
    </row>
    <row r="57" spans="1:14">
      <c r="A57" s="30" t="s">
        <v>48</v>
      </c>
      <c r="B57" s="16">
        <f t="shared" ref="B57:M57" si="20">SUM(B58:B60)</f>
        <v>44.93</v>
      </c>
      <c r="C57" s="16">
        <f t="shared" si="20"/>
        <v>34.799999999999997</v>
      </c>
      <c r="D57" s="16">
        <f t="shared" si="20"/>
        <v>14.36</v>
      </c>
      <c r="E57" s="16">
        <f t="shared" si="20"/>
        <v>-104.81</v>
      </c>
      <c r="F57" s="16">
        <f t="shared" si="20"/>
        <v>-230.17</v>
      </c>
      <c r="G57" s="16">
        <f t="shared" si="20"/>
        <v>10</v>
      </c>
      <c r="H57" s="16">
        <f t="shared" si="20"/>
        <v>296.63</v>
      </c>
      <c r="I57" s="16">
        <f t="shared" si="20"/>
        <v>132.61000000000001</v>
      </c>
      <c r="J57" s="16">
        <f t="shared" si="20"/>
        <v>-35.229999999999997</v>
      </c>
      <c r="K57" s="16">
        <f t="shared" si="20"/>
        <v>-27.07</v>
      </c>
      <c r="L57" s="16">
        <f t="shared" si="20"/>
        <v>37.36</v>
      </c>
      <c r="M57" s="16">
        <f t="shared" si="20"/>
        <v>62.07</v>
      </c>
      <c r="N57" s="16">
        <f t="shared" ref="N57" si="21">SUM(N58:N60)</f>
        <v>52.91</v>
      </c>
    </row>
    <row r="58" spans="1:14">
      <c r="A58" s="30" t="s">
        <v>49</v>
      </c>
      <c r="B58" s="16" t="s">
        <v>61</v>
      </c>
      <c r="C58" s="16" t="s">
        <v>61</v>
      </c>
      <c r="D58" s="16" t="s">
        <v>61</v>
      </c>
      <c r="E58" s="16" t="s">
        <v>61</v>
      </c>
      <c r="F58" s="16" t="s">
        <v>61</v>
      </c>
      <c r="G58" s="16" t="s">
        <v>61</v>
      </c>
      <c r="H58" s="16" t="s">
        <v>61</v>
      </c>
      <c r="I58" s="16" t="s">
        <v>61</v>
      </c>
      <c r="J58" s="16" t="s">
        <v>61</v>
      </c>
      <c r="K58" s="16" t="s">
        <v>61</v>
      </c>
      <c r="L58" s="16" t="s">
        <v>61</v>
      </c>
      <c r="M58" s="16" t="s">
        <v>61</v>
      </c>
      <c r="N58" s="16" t="s">
        <v>61</v>
      </c>
    </row>
    <row r="59" spans="1:14">
      <c r="A59" s="30" t="s">
        <v>50</v>
      </c>
      <c r="B59" s="16">
        <v>44.93</v>
      </c>
      <c r="C59" s="16">
        <v>34.799999999999997</v>
      </c>
      <c r="D59" s="16">
        <v>14.36</v>
      </c>
      <c r="E59" s="16">
        <v>-104.81</v>
      </c>
      <c r="F59" s="16">
        <v>-230.17</v>
      </c>
      <c r="G59" s="16">
        <v>10</v>
      </c>
      <c r="H59" s="16">
        <v>296.63</v>
      </c>
      <c r="I59" s="16">
        <v>132.61000000000001</v>
      </c>
      <c r="J59" s="16">
        <v>7.68</v>
      </c>
      <c r="K59" s="16">
        <v>62.02</v>
      </c>
      <c r="L59" s="16">
        <v>5.25</v>
      </c>
      <c r="M59" s="16">
        <v>-57.32</v>
      </c>
      <c r="N59" s="16">
        <v>52.91</v>
      </c>
    </row>
    <row r="60" spans="1:14">
      <c r="A60" s="30" t="s">
        <v>51</v>
      </c>
      <c r="B60" s="16" t="s">
        <v>61</v>
      </c>
      <c r="C60" s="16" t="s">
        <v>61</v>
      </c>
      <c r="D60" s="16" t="s">
        <v>61</v>
      </c>
      <c r="E60" s="16" t="s">
        <v>61</v>
      </c>
      <c r="F60" s="16" t="s">
        <v>61</v>
      </c>
      <c r="G60" s="16" t="s">
        <v>61</v>
      </c>
      <c r="H60" s="16" t="s">
        <v>61</v>
      </c>
      <c r="I60" s="16" t="s">
        <v>61</v>
      </c>
      <c r="J60" s="16">
        <v>-42.91</v>
      </c>
      <c r="K60" s="16">
        <v>-89.09</v>
      </c>
      <c r="L60" s="16">
        <v>32.11</v>
      </c>
      <c r="M60" s="16">
        <v>119.39</v>
      </c>
      <c r="N60" s="16" t="s">
        <v>61</v>
      </c>
    </row>
    <row r="61" spans="1:14">
      <c r="A61" s="30" t="s">
        <v>52</v>
      </c>
      <c r="B61" s="16">
        <f t="shared" ref="B61:M61" si="22">B62+B65</f>
        <v>78.650000000000006</v>
      </c>
      <c r="C61" s="16">
        <f t="shared" si="22"/>
        <v>37.229999999999997</v>
      </c>
      <c r="D61" s="16">
        <f t="shared" si="22"/>
        <v>41.49</v>
      </c>
      <c r="E61" s="16">
        <f t="shared" si="22"/>
        <v>42.31</v>
      </c>
      <c r="F61" s="16">
        <f t="shared" si="22"/>
        <v>-46.03</v>
      </c>
      <c r="G61" s="16">
        <f t="shared" si="22"/>
        <v>-11.69</v>
      </c>
      <c r="H61" s="16">
        <f t="shared" si="22"/>
        <v>-32.049999999999997</v>
      </c>
      <c r="I61" s="16">
        <f t="shared" si="22"/>
        <v>-36.67</v>
      </c>
      <c r="J61" s="16">
        <f t="shared" si="22"/>
        <v>99.74</v>
      </c>
      <c r="K61" s="16">
        <f t="shared" si="22"/>
        <v>96.37</v>
      </c>
      <c r="L61" s="16">
        <f t="shared" si="22"/>
        <v>61.41</v>
      </c>
      <c r="M61" s="16">
        <f t="shared" si="22"/>
        <v>70.84</v>
      </c>
      <c r="N61" s="16">
        <f t="shared" ref="N61" si="23">N62+N65</f>
        <v>-21.19</v>
      </c>
    </row>
    <row r="62" spans="1:14">
      <c r="A62" s="30" t="s">
        <v>53</v>
      </c>
      <c r="B62" s="16">
        <v>78.650000000000006</v>
      </c>
      <c r="C62" s="16">
        <v>37.229999999999997</v>
      </c>
      <c r="D62" s="16">
        <v>41.49</v>
      </c>
      <c r="E62" s="16">
        <v>42.31</v>
      </c>
      <c r="F62" s="16">
        <v>-46.03</v>
      </c>
      <c r="G62" s="16">
        <v>-11.69</v>
      </c>
      <c r="H62" s="16">
        <v>-32.049999999999997</v>
      </c>
      <c r="I62" s="16">
        <v>-36.67</v>
      </c>
      <c r="J62" s="16">
        <v>99.74</v>
      </c>
      <c r="K62" s="16">
        <v>96.37</v>
      </c>
      <c r="L62" s="16">
        <v>61.41</v>
      </c>
      <c r="M62" s="16">
        <v>70.84</v>
      </c>
      <c r="N62" s="16">
        <v>-21.19</v>
      </c>
    </row>
    <row r="63" spans="1:14">
      <c r="A63" s="30" t="s">
        <v>54</v>
      </c>
      <c r="B63" s="16">
        <v>98.96</v>
      </c>
      <c r="C63" s="16">
        <v>50.49</v>
      </c>
      <c r="D63" s="16">
        <v>65.86</v>
      </c>
      <c r="E63" s="16">
        <v>65.510000000000005</v>
      </c>
      <c r="F63" s="16">
        <v>7.19</v>
      </c>
      <c r="G63" s="16">
        <v>26.14</v>
      </c>
      <c r="H63" s="16">
        <v>18.04</v>
      </c>
      <c r="I63" s="16">
        <v>11.14</v>
      </c>
      <c r="J63" s="16">
        <v>145.41999999999999</v>
      </c>
      <c r="K63" s="16">
        <v>135.44999999999999</v>
      </c>
      <c r="L63" s="16">
        <v>122.51</v>
      </c>
      <c r="M63" s="16">
        <v>134.38999999999999</v>
      </c>
      <c r="N63" s="16">
        <v>28.81</v>
      </c>
    </row>
    <row r="64" spans="1:14">
      <c r="A64" s="30" t="s">
        <v>55</v>
      </c>
      <c r="B64" s="16">
        <v>20.309999999999999</v>
      </c>
      <c r="C64" s="16">
        <v>13.27</v>
      </c>
      <c r="D64" s="16">
        <v>24.36</v>
      </c>
      <c r="E64" s="16">
        <v>23.21</v>
      </c>
      <c r="F64" s="16">
        <v>53.22</v>
      </c>
      <c r="G64" s="16">
        <v>37.83</v>
      </c>
      <c r="H64" s="16">
        <v>50.09</v>
      </c>
      <c r="I64" s="16">
        <v>47.81</v>
      </c>
      <c r="J64" s="16">
        <v>45.68</v>
      </c>
      <c r="K64" s="16">
        <v>39.08</v>
      </c>
      <c r="L64" s="16">
        <v>61.1</v>
      </c>
      <c r="M64" s="16">
        <v>63.55</v>
      </c>
      <c r="N64" s="16">
        <v>50</v>
      </c>
    </row>
    <row r="65" spans="1:14">
      <c r="A65" s="30" t="s">
        <v>56</v>
      </c>
      <c r="B65" s="16" t="s">
        <v>61</v>
      </c>
      <c r="C65" s="16" t="s">
        <v>61</v>
      </c>
      <c r="D65" s="16" t="s">
        <v>61</v>
      </c>
      <c r="E65" s="16" t="s">
        <v>61</v>
      </c>
      <c r="F65" s="16" t="s">
        <v>61</v>
      </c>
      <c r="G65" s="16" t="s">
        <v>61</v>
      </c>
      <c r="H65" s="16" t="s">
        <v>61</v>
      </c>
      <c r="I65" s="16" t="s">
        <v>61</v>
      </c>
      <c r="J65" s="16" t="s">
        <v>61</v>
      </c>
      <c r="K65" s="16" t="s">
        <v>61</v>
      </c>
      <c r="L65" s="16" t="s">
        <v>61</v>
      </c>
      <c r="M65" s="16" t="s">
        <v>61</v>
      </c>
      <c r="N65" s="16" t="s">
        <v>61</v>
      </c>
    </row>
    <row r="66" spans="1:14">
      <c r="A66" s="30" t="s">
        <v>57</v>
      </c>
      <c r="B66" s="16">
        <v>-3.86</v>
      </c>
      <c r="C66" s="16">
        <v>0.79</v>
      </c>
      <c r="D66" s="16">
        <v>-6.29</v>
      </c>
      <c r="E66" s="16">
        <v>0.3</v>
      </c>
      <c r="F66" s="16">
        <v>-6.21</v>
      </c>
      <c r="G66" s="16">
        <v>-2.19</v>
      </c>
      <c r="H66" s="16">
        <v>0.25</v>
      </c>
      <c r="I66" s="16">
        <v>-1.62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</row>
    <row r="67" spans="1:14">
      <c r="A67" s="30" t="s">
        <v>34</v>
      </c>
      <c r="B67" s="16">
        <v>-3.65</v>
      </c>
      <c r="C67" s="16">
        <v>5.89</v>
      </c>
      <c r="D67" s="16">
        <v>-6.29</v>
      </c>
      <c r="E67" s="16">
        <v>7.05</v>
      </c>
      <c r="F67" s="16">
        <v>-6.21</v>
      </c>
      <c r="G67" s="16">
        <v>-2.19</v>
      </c>
      <c r="H67" s="16">
        <v>0.25</v>
      </c>
      <c r="I67" s="16">
        <v>-1.62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</row>
    <row r="68" spans="1:14">
      <c r="A68" s="30" t="s">
        <v>35</v>
      </c>
      <c r="B68" s="16">
        <v>-0.21</v>
      </c>
      <c r="C68" s="16">
        <v>-5.0999999999999996</v>
      </c>
      <c r="D68" s="16">
        <v>0</v>
      </c>
      <c r="E68" s="16">
        <v>-6.75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</row>
    <row r="69" spans="1:14" ht="13.5" thickBot="1">
      <c r="A69" s="31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</row>
    <row r="70" spans="1:14">
      <c r="B70" s="33"/>
    </row>
    <row r="71" spans="1:14">
      <c r="A71" s="34" t="s">
        <v>58</v>
      </c>
    </row>
    <row r="72" spans="1:14">
      <c r="A72" s="35" t="s">
        <v>59</v>
      </c>
    </row>
    <row r="78" spans="1:14">
      <c r="A78" s="5" t="s">
        <v>0</v>
      </c>
    </row>
    <row r="79" spans="1:14">
      <c r="A79" s="5" t="s">
        <v>1</v>
      </c>
    </row>
    <row r="80" spans="1:14">
      <c r="A80" s="5"/>
    </row>
    <row r="81" spans="1:14">
      <c r="A81" s="5" t="s">
        <v>60</v>
      </c>
    </row>
    <row r="82" spans="1:14" ht="19.5" customHeight="1" thickBot="1">
      <c r="A82" s="6" t="s">
        <v>3</v>
      </c>
      <c r="B82" s="7">
        <v>2012</v>
      </c>
      <c r="C82" s="7">
        <v>2013</v>
      </c>
      <c r="D82" s="7">
        <v>2014</v>
      </c>
      <c r="E82" s="7">
        <v>2015</v>
      </c>
      <c r="F82" s="7">
        <v>2016</v>
      </c>
      <c r="G82" s="7">
        <v>2017</v>
      </c>
      <c r="H82" s="7">
        <v>2018</v>
      </c>
      <c r="I82" s="7">
        <v>2019</v>
      </c>
      <c r="J82" s="7">
        <v>2020</v>
      </c>
      <c r="K82" s="7">
        <v>2021</v>
      </c>
      <c r="L82" s="7">
        <v>2022</v>
      </c>
      <c r="M82" s="7">
        <v>2023</v>
      </c>
      <c r="N82" s="7">
        <v>2024</v>
      </c>
    </row>
    <row r="83" spans="1:14">
      <c r="A83" s="9"/>
      <c r="B83" s="10"/>
      <c r="C83" s="10"/>
      <c r="D83" s="10"/>
      <c r="E83" s="10"/>
      <c r="F83" s="10"/>
      <c r="G83" s="10"/>
      <c r="H83" s="10"/>
      <c r="I83" s="10"/>
      <c r="J83" s="10"/>
    </row>
    <row r="84" spans="1:14">
      <c r="A84" s="11" t="s">
        <v>4</v>
      </c>
      <c r="B84" s="12">
        <f t="shared" ref="B84:M84" si="24">B85+B106+B107</f>
        <v>135.31481481481481</v>
      </c>
      <c r="C84" s="12">
        <f t="shared" si="24"/>
        <v>152.10740740740741</v>
      </c>
      <c r="D84" s="12">
        <f t="shared" si="24"/>
        <v>159.49629629629626</v>
      </c>
      <c r="E84" s="12">
        <f t="shared" si="24"/>
        <v>162.84074074074076</v>
      </c>
      <c r="F84" s="12">
        <f t="shared" si="24"/>
        <v>293.20370370370364</v>
      </c>
      <c r="G84" s="12">
        <f t="shared" si="24"/>
        <v>270.44814814814811</v>
      </c>
      <c r="H84" s="12">
        <f t="shared" si="24"/>
        <v>281.70370370370364</v>
      </c>
      <c r="I84" s="12">
        <f t="shared" si="24"/>
        <v>250.50740740740741</v>
      </c>
      <c r="J84" s="12">
        <f t="shared" si="24"/>
        <v>268.57407407407402</v>
      </c>
      <c r="K84" s="12">
        <f t="shared" si="24"/>
        <v>344.92592592592592</v>
      </c>
      <c r="L84" s="12">
        <f t="shared" si="24"/>
        <v>322.67777777777775</v>
      </c>
      <c r="M84" s="12">
        <f t="shared" si="24"/>
        <v>390.38888888888886</v>
      </c>
      <c r="N84" s="12">
        <f t="shared" ref="N84" si="25">N85+N106+N107</f>
        <v>420.88148148148144</v>
      </c>
    </row>
    <row r="85" spans="1:14">
      <c r="A85" s="13" t="s">
        <v>5</v>
      </c>
      <c r="B85" s="12">
        <f t="shared" ref="B85:M85" si="26">B86+B104</f>
        <v>129.92222222222222</v>
      </c>
      <c r="C85" s="12">
        <f t="shared" si="26"/>
        <v>142.24074074074073</v>
      </c>
      <c r="D85" s="12">
        <f t="shared" si="26"/>
        <v>140.09259259259258</v>
      </c>
      <c r="E85" s="12">
        <f t="shared" si="26"/>
        <v>149.4851851851852</v>
      </c>
      <c r="F85" s="12">
        <f t="shared" si="26"/>
        <v>285.04444444444442</v>
      </c>
      <c r="G85" s="12">
        <f t="shared" si="26"/>
        <v>229.95925925925923</v>
      </c>
      <c r="H85" s="12">
        <f t="shared" si="26"/>
        <v>266.16666666666663</v>
      </c>
      <c r="I85" s="12">
        <f t="shared" si="26"/>
        <v>240.46296296296296</v>
      </c>
      <c r="J85" s="12">
        <f t="shared" si="26"/>
        <v>202.81111111111107</v>
      </c>
      <c r="K85" s="12">
        <f t="shared" si="26"/>
        <v>321.71111111111111</v>
      </c>
      <c r="L85" s="12">
        <f t="shared" si="26"/>
        <v>296.42222222222222</v>
      </c>
      <c r="M85" s="12">
        <f t="shared" si="26"/>
        <v>381.32222222222219</v>
      </c>
      <c r="N85" s="12">
        <f t="shared" ref="N85" si="27">N86+N104</f>
        <v>385.94814814814811</v>
      </c>
    </row>
    <row r="86" spans="1:14">
      <c r="A86" s="15" t="s">
        <v>6</v>
      </c>
      <c r="B86" s="16">
        <f t="shared" ref="B86:M86" si="28">SUM(B87,B91,B92,B98,B103)</f>
        <v>112.72592592592594</v>
      </c>
      <c r="C86" s="16">
        <f t="shared" si="28"/>
        <v>112.35555555555555</v>
      </c>
      <c r="D86" s="16">
        <f t="shared" si="28"/>
        <v>116.86666666666666</v>
      </c>
      <c r="E86" s="16">
        <f t="shared" si="28"/>
        <v>122.15185185185186</v>
      </c>
      <c r="F86" s="16">
        <f t="shared" si="28"/>
        <v>129.90740740740739</v>
      </c>
      <c r="G86" s="16">
        <f t="shared" si="28"/>
        <v>121.52962962962962</v>
      </c>
      <c r="H86" s="16">
        <f t="shared" si="28"/>
        <v>149.05185185185184</v>
      </c>
      <c r="I86" s="16">
        <f t="shared" si="28"/>
        <v>160.64444444444445</v>
      </c>
      <c r="J86" s="16">
        <f t="shared" si="28"/>
        <v>118.37407407407406</v>
      </c>
      <c r="K86" s="16">
        <f t="shared" si="28"/>
        <v>126.42592592592592</v>
      </c>
      <c r="L86" s="16">
        <f t="shared" si="28"/>
        <v>130.28148148148148</v>
      </c>
      <c r="M86" s="16">
        <f t="shared" si="28"/>
        <v>146.65555555555554</v>
      </c>
      <c r="N86" s="16">
        <f t="shared" ref="N86" si="29">SUM(N87,N91,N92,N98,N103)</f>
        <v>147.53703703703701</v>
      </c>
    </row>
    <row r="87" spans="1:14">
      <c r="A87" s="17" t="s">
        <v>7</v>
      </c>
      <c r="B87" s="18">
        <f t="shared" ref="B87:M87" si="30">B13/2.7</f>
        <v>21.962962962962962</v>
      </c>
      <c r="C87" s="18">
        <f t="shared" si="30"/>
        <v>21.774074074074072</v>
      </c>
      <c r="D87" s="18">
        <f t="shared" si="30"/>
        <v>21.537037037037035</v>
      </c>
      <c r="E87" s="18">
        <f t="shared" si="30"/>
        <v>24.296296296296294</v>
      </c>
      <c r="F87" s="18">
        <f t="shared" si="30"/>
        <v>25.296296296296294</v>
      </c>
      <c r="G87" s="18">
        <f t="shared" si="30"/>
        <v>23.237037037037037</v>
      </c>
      <c r="H87" s="18">
        <f t="shared" si="30"/>
        <v>17.648148148148145</v>
      </c>
      <c r="I87" s="18">
        <f t="shared" si="30"/>
        <v>28.5</v>
      </c>
      <c r="J87" s="18">
        <f t="shared" si="30"/>
        <v>21.555555555555554</v>
      </c>
      <c r="K87" s="18">
        <f t="shared" si="30"/>
        <v>19.218518518518518</v>
      </c>
      <c r="L87" s="18">
        <f t="shared" si="30"/>
        <v>18.611111111111111</v>
      </c>
      <c r="M87" s="18">
        <f t="shared" si="30"/>
        <v>22.5</v>
      </c>
      <c r="N87" s="18">
        <f t="shared" ref="N87" si="31">N13/2.7</f>
        <v>23.907407407407405</v>
      </c>
    </row>
    <row r="88" spans="1:14">
      <c r="A88" s="20" t="s">
        <v>8</v>
      </c>
      <c r="B88" s="36">
        <f t="shared" ref="B88:M88" si="32">B14/2.7</f>
        <v>10.188888888888888</v>
      </c>
      <c r="C88" s="36">
        <f t="shared" si="32"/>
        <v>9.4592592592592588</v>
      </c>
      <c r="D88" s="36">
        <f t="shared" si="32"/>
        <v>9.8407407407407401</v>
      </c>
      <c r="E88" s="36">
        <f t="shared" si="32"/>
        <v>13.033333333333331</v>
      </c>
      <c r="F88" s="36">
        <f t="shared" si="32"/>
        <v>14.451851851851853</v>
      </c>
      <c r="G88" s="36">
        <f t="shared" si="32"/>
        <v>11.540740740740739</v>
      </c>
      <c r="H88" s="36">
        <f t="shared" si="32"/>
        <v>8.1962962962962962</v>
      </c>
      <c r="I88" s="36">
        <f t="shared" si="32"/>
        <v>17.692592592592593</v>
      </c>
      <c r="J88" s="36">
        <f t="shared" si="32"/>
        <v>10.077777777777778</v>
      </c>
      <c r="K88" s="36">
        <f t="shared" si="32"/>
        <v>8.0777777777777775</v>
      </c>
      <c r="L88" s="36">
        <f t="shared" si="32"/>
        <v>6.7185185185185183</v>
      </c>
      <c r="M88" s="36">
        <f t="shared" si="32"/>
        <v>10.37037037037037</v>
      </c>
      <c r="N88" s="36">
        <f t="shared" ref="N88" si="33">N14/2.7</f>
        <v>10.877777777777778</v>
      </c>
    </row>
    <row r="89" spans="1:14">
      <c r="A89" s="20" t="s">
        <v>9</v>
      </c>
      <c r="B89" s="16">
        <f t="shared" ref="B89:M89" si="34">B15/2.7</f>
        <v>12.648148148148147</v>
      </c>
      <c r="C89" s="16">
        <f t="shared" si="34"/>
        <v>13.059259259259258</v>
      </c>
      <c r="D89" s="16">
        <f t="shared" si="34"/>
        <v>12.511111111111111</v>
      </c>
      <c r="E89" s="16">
        <f t="shared" si="34"/>
        <v>12.05185185185185</v>
      </c>
      <c r="F89" s="16">
        <f t="shared" si="34"/>
        <v>11.914814814814815</v>
      </c>
      <c r="G89" s="16">
        <f t="shared" si="34"/>
        <v>12.62222222222222</v>
      </c>
      <c r="H89" s="16">
        <f t="shared" si="34"/>
        <v>10.688888888888888</v>
      </c>
      <c r="I89" s="16">
        <f t="shared" si="34"/>
        <v>10.562962962962962</v>
      </c>
      <c r="J89" s="16">
        <f t="shared" si="34"/>
        <v>10.433333333333334</v>
      </c>
      <c r="K89" s="16">
        <f t="shared" si="34"/>
        <v>10.422222222222222</v>
      </c>
      <c r="L89" s="16">
        <f t="shared" si="34"/>
        <v>10.87037037037037</v>
      </c>
      <c r="M89" s="16">
        <f t="shared" si="34"/>
        <v>11.6</v>
      </c>
      <c r="N89" s="16">
        <f t="shared" ref="N89" si="35">N15/2.7</f>
        <v>12.185185185185183</v>
      </c>
    </row>
    <row r="90" spans="1:14">
      <c r="A90" s="20" t="s">
        <v>10</v>
      </c>
      <c r="B90" s="16">
        <f t="shared" ref="B90:M90" si="36">B16/2.7</f>
        <v>0</v>
      </c>
      <c r="C90" s="16">
        <f t="shared" si="36"/>
        <v>0</v>
      </c>
      <c r="D90" s="16">
        <f t="shared" si="36"/>
        <v>0</v>
      </c>
      <c r="E90" s="16">
        <f t="shared" si="36"/>
        <v>0</v>
      </c>
      <c r="F90" s="16">
        <f t="shared" si="36"/>
        <v>0</v>
      </c>
      <c r="G90" s="16">
        <f t="shared" si="36"/>
        <v>0</v>
      </c>
      <c r="H90" s="16">
        <f t="shared" si="36"/>
        <v>0</v>
      </c>
      <c r="I90" s="16">
        <f t="shared" si="36"/>
        <v>4.7148148148148143</v>
      </c>
      <c r="J90" s="16">
        <f t="shared" si="36"/>
        <v>1.959259259259259</v>
      </c>
      <c r="K90" s="16">
        <f t="shared" si="36"/>
        <v>1.459259259259259</v>
      </c>
      <c r="L90" s="16">
        <f t="shared" si="36"/>
        <v>2.174074074074074</v>
      </c>
      <c r="M90" s="16">
        <f t="shared" si="36"/>
        <v>1.6518518518518517</v>
      </c>
      <c r="N90" s="16">
        <f t="shared" ref="N90" si="37">N16/2.7</f>
        <v>1.7851851851851852</v>
      </c>
    </row>
    <row r="91" spans="1:14">
      <c r="A91" s="17" t="s">
        <v>11</v>
      </c>
      <c r="B91" s="18">
        <f t="shared" ref="B91:M91" si="38">B17/2.7</f>
        <v>2.3296296296296295</v>
      </c>
      <c r="C91" s="18">
        <f t="shared" si="38"/>
        <v>2.8888888888888888</v>
      </c>
      <c r="D91" s="18">
        <f t="shared" si="38"/>
        <v>2.5259259259259257</v>
      </c>
      <c r="E91" s="18">
        <f t="shared" si="38"/>
        <v>2.8814814814814813</v>
      </c>
      <c r="F91" s="18">
        <f t="shared" si="38"/>
        <v>2.6481481481481479</v>
      </c>
      <c r="G91" s="18">
        <f t="shared" si="38"/>
        <v>3.2629629629629631</v>
      </c>
      <c r="H91" s="18">
        <f t="shared" si="38"/>
        <v>2.6111111111111107</v>
      </c>
      <c r="I91" s="18">
        <f t="shared" si="38"/>
        <v>4.1777777777777771</v>
      </c>
      <c r="J91" s="18">
        <f t="shared" si="38"/>
        <v>2.4740740740740739</v>
      </c>
      <c r="K91" s="18">
        <f t="shared" si="38"/>
        <v>3.7777777777777772</v>
      </c>
      <c r="L91" s="18">
        <f t="shared" si="38"/>
        <v>3.0777777777777779</v>
      </c>
      <c r="M91" s="18">
        <f t="shared" si="38"/>
        <v>3.407407407407407</v>
      </c>
      <c r="N91" s="18">
        <f t="shared" ref="N91" si="39">N17/2.7</f>
        <v>3.8037037037037034</v>
      </c>
    </row>
    <row r="92" spans="1:14">
      <c r="A92" s="17" t="s">
        <v>12</v>
      </c>
      <c r="B92" s="18">
        <f t="shared" ref="B92:M92" si="40">B18/2.7</f>
        <v>65.962962962962962</v>
      </c>
      <c r="C92" s="18">
        <f t="shared" si="40"/>
        <v>66.74444444444444</v>
      </c>
      <c r="D92" s="18">
        <f t="shared" si="40"/>
        <v>69.466666666666669</v>
      </c>
      <c r="E92" s="18">
        <f t="shared" si="40"/>
        <v>70.392592592592592</v>
      </c>
      <c r="F92" s="18">
        <f t="shared" si="40"/>
        <v>75.051851851851836</v>
      </c>
      <c r="G92" s="18">
        <f t="shared" si="40"/>
        <v>69.670370370370364</v>
      </c>
      <c r="H92" s="18">
        <f t="shared" si="40"/>
        <v>93.018518518518519</v>
      </c>
      <c r="I92" s="18">
        <f t="shared" si="40"/>
        <v>88.311111111111103</v>
      </c>
      <c r="J92" s="18">
        <f t="shared" si="40"/>
        <v>68.214814814814815</v>
      </c>
      <c r="K92" s="18">
        <f t="shared" si="40"/>
        <v>74.844444444444449</v>
      </c>
      <c r="L92" s="18">
        <f t="shared" si="40"/>
        <v>78.281481481481478</v>
      </c>
      <c r="M92" s="18">
        <f t="shared" si="40"/>
        <v>85.8</v>
      </c>
      <c r="N92" s="18">
        <f t="shared" ref="N92" si="41">N18/2.7</f>
        <v>83.788888888888877</v>
      </c>
    </row>
    <row r="93" spans="1:14">
      <c r="A93" s="20" t="s">
        <v>13</v>
      </c>
      <c r="B93" s="36">
        <f t="shared" ref="B93:M93" si="42">B19/2.7</f>
        <v>46.388888888888886</v>
      </c>
      <c r="C93" s="36">
        <f t="shared" si="42"/>
        <v>45.670370370370371</v>
      </c>
      <c r="D93" s="36">
        <f t="shared" si="42"/>
        <v>48.003703703703707</v>
      </c>
      <c r="E93" s="36">
        <f t="shared" si="42"/>
        <v>47.255555555555553</v>
      </c>
      <c r="F93" s="36">
        <f t="shared" si="42"/>
        <v>50.022222222222219</v>
      </c>
      <c r="G93" s="36">
        <f t="shared" si="42"/>
        <v>45.611111111111107</v>
      </c>
      <c r="H93" s="36">
        <f t="shared" si="42"/>
        <v>64.640740740740739</v>
      </c>
      <c r="I93" s="36">
        <f t="shared" si="42"/>
        <v>61.5</v>
      </c>
      <c r="J93" s="36">
        <f t="shared" si="42"/>
        <v>46.385185185185179</v>
      </c>
      <c r="K93" s="36">
        <f t="shared" si="42"/>
        <v>53.17407407407407</v>
      </c>
      <c r="L93" s="36">
        <f t="shared" si="42"/>
        <v>55.67407407407407</v>
      </c>
      <c r="M93" s="36">
        <f t="shared" si="42"/>
        <v>59.559259259259257</v>
      </c>
      <c r="N93" s="36">
        <f t="shared" ref="N93" si="43">N19/2.7</f>
        <v>58.277777777777771</v>
      </c>
    </row>
    <row r="94" spans="1:14">
      <c r="A94" s="20" t="s">
        <v>14</v>
      </c>
      <c r="B94" s="16">
        <f t="shared" ref="B94:M94" si="44">B20/2.7</f>
        <v>12.133333333333331</v>
      </c>
      <c r="C94" s="16">
        <f t="shared" si="44"/>
        <v>13.540740740740741</v>
      </c>
      <c r="D94" s="16">
        <f t="shared" si="44"/>
        <v>13.896296296296297</v>
      </c>
      <c r="E94" s="16">
        <f t="shared" si="44"/>
        <v>14.859259259259257</v>
      </c>
      <c r="F94" s="16">
        <f t="shared" si="44"/>
        <v>16.8037037037037</v>
      </c>
      <c r="G94" s="16">
        <f t="shared" si="44"/>
        <v>15.592592592592592</v>
      </c>
      <c r="H94" s="16">
        <f t="shared" si="44"/>
        <v>18.888888888888889</v>
      </c>
      <c r="I94" s="16">
        <f t="shared" si="44"/>
        <v>19.2</v>
      </c>
      <c r="J94" s="16">
        <f t="shared" si="44"/>
        <v>14.822222222222223</v>
      </c>
      <c r="K94" s="16">
        <f t="shared" si="44"/>
        <v>13.825925925925924</v>
      </c>
      <c r="L94" s="16">
        <f t="shared" si="44"/>
        <v>15.28148148148148</v>
      </c>
      <c r="M94" s="16">
        <f t="shared" si="44"/>
        <v>18.533333333333331</v>
      </c>
      <c r="N94" s="16">
        <f t="shared" ref="N94" si="45">N20/2.7</f>
        <v>18.12962962962963</v>
      </c>
    </row>
    <row r="95" spans="1:14">
      <c r="A95" s="20" t="s">
        <v>15</v>
      </c>
      <c r="B95" s="16">
        <f t="shared" ref="B95:M95" si="46">B21/2.7</f>
        <v>0.13333333333333333</v>
      </c>
      <c r="C95" s="16">
        <f t="shared" si="46"/>
        <v>0.12592592592592591</v>
      </c>
      <c r="D95" s="16">
        <f t="shared" si="46"/>
        <v>0.15185185185185182</v>
      </c>
      <c r="E95" s="16">
        <f t="shared" si="46"/>
        <v>0.1148148148148148</v>
      </c>
      <c r="F95" s="16">
        <f t="shared" si="46"/>
        <v>0.16296296296296295</v>
      </c>
      <c r="G95" s="16">
        <f t="shared" si="46"/>
        <v>0.14444444444444443</v>
      </c>
      <c r="H95" s="16">
        <f t="shared" si="46"/>
        <v>0.19259259259259259</v>
      </c>
      <c r="I95" s="16">
        <f t="shared" si="46"/>
        <v>0.18888888888888888</v>
      </c>
      <c r="J95" s="16">
        <f t="shared" si="46"/>
        <v>0.17037037037037037</v>
      </c>
      <c r="K95" s="16">
        <f t="shared" si="46"/>
        <v>0.16666666666666666</v>
      </c>
      <c r="L95" s="16">
        <f t="shared" si="46"/>
        <v>0.14814814814814814</v>
      </c>
      <c r="M95" s="16">
        <f t="shared" si="46"/>
        <v>0.51851851851851849</v>
      </c>
      <c r="N95" s="16">
        <f t="shared" ref="N95" si="47">N21/2.7</f>
        <v>0.15185185185185182</v>
      </c>
    </row>
    <row r="96" spans="1:14">
      <c r="A96" s="20" t="s">
        <v>16</v>
      </c>
      <c r="B96" s="16">
        <f t="shared" ref="B96:M96" si="48">B22/2.7</f>
        <v>0</v>
      </c>
      <c r="C96" s="16">
        <f t="shared" si="48"/>
        <v>0</v>
      </c>
      <c r="D96" s="16">
        <f t="shared" si="48"/>
        <v>0</v>
      </c>
      <c r="E96" s="16">
        <f t="shared" si="48"/>
        <v>0</v>
      </c>
      <c r="F96" s="16">
        <f t="shared" si="48"/>
        <v>0</v>
      </c>
      <c r="G96" s="16">
        <f t="shared" si="48"/>
        <v>0</v>
      </c>
      <c r="H96" s="16">
        <f t="shared" si="48"/>
        <v>0</v>
      </c>
      <c r="I96" s="16">
        <f t="shared" si="48"/>
        <v>0</v>
      </c>
      <c r="J96" s="16">
        <f t="shared" si="48"/>
        <v>0</v>
      </c>
      <c r="K96" s="16">
        <f t="shared" si="48"/>
        <v>0</v>
      </c>
      <c r="L96" s="16">
        <f t="shared" si="48"/>
        <v>0</v>
      </c>
      <c r="M96" s="16">
        <f t="shared" si="48"/>
        <v>0</v>
      </c>
      <c r="N96" s="16">
        <f t="shared" ref="N96" si="49">N22/2.7</f>
        <v>0</v>
      </c>
    </row>
    <row r="97" spans="1:14">
      <c r="A97" s="20" t="s">
        <v>17</v>
      </c>
      <c r="B97" s="16">
        <f t="shared" ref="B97:M97" si="50">B23/2.7</f>
        <v>6.5592592592592593</v>
      </c>
      <c r="C97" s="16">
        <f t="shared" si="50"/>
        <v>6.9333333333333327</v>
      </c>
      <c r="D97" s="16">
        <f t="shared" si="50"/>
        <v>6.9703703703703699</v>
      </c>
      <c r="E97" s="16">
        <f t="shared" si="50"/>
        <v>7.9037037037037035</v>
      </c>
      <c r="F97" s="16">
        <f t="shared" si="50"/>
        <v>7.7074074074074064</v>
      </c>
      <c r="G97" s="16">
        <f t="shared" si="50"/>
        <v>8.0925925925925934</v>
      </c>
      <c r="H97" s="16">
        <f t="shared" si="50"/>
        <v>7.6222222222222209</v>
      </c>
      <c r="I97" s="16">
        <f t="shared" si="50"/>
        <v>6.162962962962963</v>
      </c>
      <c r="J97" s="16">
        <f t="shared" si="50"/>
        <v>5.7148148148148143</v>
      </c>
      <c r="K97" s="16">
        <f t="shared" si="50"/>
        <v>6.0814814814814815</v>
      </c>
      <c r="L97" s="16">
        <f t="shared" si="50"/>
        <v>6.1259259259259249</v>
      </c>
      <c r="M97" s="16">
        <f t="shared" si="50"/>
        <v>6.5777777777777775</v>
      </c>
      <c r="N97" s="16">
        <f t="shared" ref="N97" si="51">N23/2.7</f>
        <v>6.6888888888888882</v>
      </c>
    </row>
    <row r="98" spans="1:14">
      <c r="A98" s="17" t="s">
        <v>18</v>
      </c>
      <c r="B98" s="18">
        <f t="shared" ref="B98:M98" si="52">B24/2.7</f>
        <v>22.470370370370368</v>
      </c>
      <c r="C98" s="18">
        <f t="shared" si="52"/>
        <v>20.948148148148146</v>
      </c>
      <c r="D98" s="18">
        <f t="shared" si="52"/>
        <v>23.337037037037035</v>
      </c>
      <c r="E98" s="18">
        <f t="shared" si="52"/>
        <v>24.581481481481482</v>
      </c>
      <c r="F98" s="18">
        <f t="shared" si="52"/>
        <v>26.911111111111108</v>
      </c>
      <c r="G98" s="18">
        <f t="shared" si="52"/>
        <v>25.359259259259257</v>
      </c>
      <c r="H98" s="18">
        <f t="shared" si="52"/>
        <v>35.774074074074072</v>
      </c>
      <c r="I98" s="18">
        <f t="shared" si="52"/>
        <v>39.655555555555551</v>
      </c>
      <c r="J98" s="18">
        <f t="shared" si="52"/>
        <v>26.129629629629626</v>
      </c>
      <c r="K98" s="18">
        <f t="shared" si="52"/>
        <v>28.585185185185185</v>
      </c>
      <c r="L98" s="18">
        <f t="shared" si="52"/>
        <v>30.31111111111111</v>
      </c>
      <c r="M98" s="18">
        <f t="shared" si="52"/>
        <v>34.948148148148142</v>
      </c>
      <c r="N98" s="18">
        <f t="shared" ref="N98" si="53">N24/2.7</f>
        <v>36.037037037037031</v>
      </c>
    </row>
    <row r="99" spans="1:14">
      <c r="A99" s="20" t="s">
        <v>19</v>
      </c>
      <c r="B99" s="36">
        <f t="shared" ref="B99:M99" si="54">B25/2.7</f>
        <v>12.625925925925927</v>
      </c>
      <c r="C99" s="36">
        <f t="shared" si="54"/>
        <v>12.096296296296295</v>
      </c>
      <c r="D99" s="36">
        <f t="shared" si="54"/>
        <v>13.125925925925925</v>
      </c>
      <c r="E99" s="36">
        <f t="shared" si="54"/>
        <v>13.903703703703702</v>
      </c>
      <c r="F99" s="36">
        <f t="shared" si="54"/>
        <v>14.588888888888889</v>
      </c>
      <c r="G99" s="36">
        <f t="shared" si="54"/>
        <v>12.185185185185183</v>
      </c>
      <c r="H99" s="36">
        <f t="shared" si="54"/>
        <v>17.144444444444442</v>
      </c>
      <c r="I99" s="36">
        <f t="shared" si="54"/>
        <v>19.166666666666664</v>
      </c>
      <c r="J99" s="36">
        <f t="shared" si="54"/>
        <v>14.037037037037036</v>
      </c>
      <c r="K99" s="36">
        <f t="shared" si="54"/>
        <v>16.285185185185185</v>
      </c>
      <c r="L99" s="36">
        <f t="shared" si="54"/>
        <v>18.007407407407406</v>
      </c>
      <c r="M99" s="36">
        <f t="shared" si="54"/>
        <v>19.233333333333331</v>
      </c>
      <c r="N99" s="36">
        <f t="shared" ref="N99" si="55">N25/2.7</f>
        <v>19.107407407407408</v>
      </c>
    </row>
    <row r="100" spans="1:14">
      <c r="A100" s="20" t="s">
        <v>20</v>
      </c>
      <c r="B100" s="16">
        <f t="shared" ref="B100:M100" si="56">B26/2.7</f>
        <v>5.0481481481481483</v>
      </c>
      <c r="C100" s="16">
        <f t="shared" si="56"/>
        <v>4.9148148148148145</v>
      </c>
      <c r="D100" s="16">
        <f t="shared" si="56"/>
        <v>5.4444444444444438</v>
      </c>
      <c r="E100" s="16">
        <f t="shared" si="56"/>
        <v>5.5888888888888886</v>
      </c>
      <c r="F100" s="16">
        <f t="shared" si="56"/>
        <v>6.677777777777778</v>
      </c>
      <c r="G100" s="16">
        <f t="shared" si="56"/>
        <v>7.2370370370370365</v>
      </c>
      <c r="H100" s="16">
        <f t="shared" si="56"/>
        <v>12.55185185185185</v>
      </c>
      <c r="I100" s="16">
        <f t="shared" si="56"/>
        <v>11.203703703703702</v>
      </c>
      <c r="J100" s="16">
        <f t="shared" si="56"/>
        <v>7.1111111111111107</v>
      </c>
      <c r="K100" s="16">
        <f t="shared" si="56"/>
        <v>8.6518518518518519</v>
      </c>
      <c r="L100" s="16">
        <f t="shared" si="56"/>
        <v>7.818518518518518</v>
      </c>
      <c r="M100" s="16">
        <f t="shared" si="56"/>
        <v>9.4370370370370367</v>
      </c>
      <c r="N100" s="16">
        <f t="shared" ref="N100" si="57">N26/2.7</f>
        <v>9.7444444444444436</v>
      </c>
    </row>
    <row r="101" spans="1:14">
      <c r="A101" s="20" t="s">
        <v>21</v>
      </c>
      <c r="B101" s="16">
        <f t="shared" ref="B101:M101" si="58">B27/2.7</f>
        <v>0</v>
      </c>
      <c r="C101" s="16">
        <f t="shared" si="58"/>
        <v>0</v>
      </c>
      <c r="D101" s="16">
        <f t="shared" si="58"/>
        <v>0</v>
      </c>
      <c r="E101" s="16">
        <f t="shared" si="58"/>
        <v>0</v>
      </c>
      <c r="F101" s="16">
        <f t="shared" si="58"/>
        <v>0</v>
      </c>
      <c r="G101" s="16">
        <f t="shared" si="58"/>
        <v>0</v>
      </c>
      <c r="H101" s="16">
        <f t="shared" si="58"/>
        <v>0</v>
      </c>
      <c r="I101" s="16">
        <f t="shared" si="58"/>
        <v>0</v>
      </c>
      <c r="J101" s="16">
        <f t="shared" si="58"/>
        <v>0</v>
      </c>
      <c r="K101" s="16">
        <f t="shared" si="58"/>
        <v>0</v>
      </c>
      <c r="L101" s="16">
        <f t="shared" si="58"/>
        <v>0</v>
      </c>
      <c r="M101" s="16">
        <f t="shared" si="58"/>
        <v>0</v>
      </c>
      <c r="N101" s="16">
        <f t="shared" ref="N101" si="59">N27/2.7</f>
        <v>0</v>
      </c>
    </row>
    <row r="102" spans="1:14">
      <c r="A102" s="20" t="s">
        <v>22</v>
      </c>
      <c r="B102" s="16">
        <f t="shared" ref="B102:M102" si="60">B28/2.7</f>
        <v>2.7666666666666666</v>
      </c>
      <c r="C102" s="16">
        <f t="shared" si="60"/>
        <v>2.9481481481481477</v>
      </c>
      <c r="D102" s="16">
        <f t="shared" si="60"/>
        <v>3.1703703703703705</v>
      </c>
      <c r="E102" s="16">
        <f t="shared" si="60"/>
        <v>3.5592592592592589</v>
      </c>
      <c r="F102" s="16">
        <f t="shared" si="60"/>
        <v>3.7407407407407405</v>
      </c>
      <c r="G102" s="16">
        <f t="shared" si="60"/>
        <v>3.5074074074074075</v>
      </c>
      <c r="H102" s="16">
        <f t="shared" si="60"/>
        <v>5.6111111111111107</v>
      </c>
      <c r="I102" s="16">
        <f t="shared" si="60"/>
        <v>5.5518518518518514</v>
      </c>
      <c r="J102" s="16">
        <f t="shared" si="60"/>
        <v>3.4444444444444446</v>
      </c>
      <c r="K102" s="16">
        <f t="shared" si="60"/>
        <v>3.5592592592592589</v>
      </c>
      <c r="L102" s="16">
        <f t="shared" si="60"/>
        <v>3.6481481481481479</v>
      </c>
      <c r="M102" s="16">
        <f t="shared" si="60"/>
        <v>4.2407407407407405</v>
      </c>
      <c r="N102" s="16">
        <f t="shared" ref="N102" si="61">N28/2.7</f>
        <v>3.9518518518518517</v>
      </c>
    </row>
    <row r="103" spans="1:14">
      <c r="A103" s="20" t="s">
        <v>23</v>
      </c>
      <c r="B103" s="16">
        <f t="shared" ref="B103:M103" si="62">B29/2.7</f>
        <v>0</v>
      </c>
      <c r="C103" s="16">
        <f t="shared" si="62"/>
        <v>0</v>
      </c>
      <c r="D103" s="16">
        <f t="shared" si="62"/>
        <v>0</v>
      </c>
      <c r="E103" s="16">
        <f t="shared" si="62"/>
        <v>0</v>
      </c>
      <c r="F103" s="16">
        <f t="shared" si="62"/>
        <v>0</v>
      </c>
      <c r="G103" s="16">
        <f t="shared" si="62"/>
        <v>0</v>
      </c>
      <c r="H103" s="16">
        <f t="shared" si="62"/>
        <v>0</v>
      </c>
      <c r="I103" s="16">
        <f t="shared" si="62"/>
        <v>0</v>
      </c>
      <c r="J103" s="16">
        <f t="shared" si="62"/>
        <v>0</v>
      </c>
      <c r="K103" s="16">
        <f t="shared" si="62"/>
        <v>0</v>
      </c>
      <c r="L103" s="16">
        <f t="shared" si="62"/>
        <v>0</v>
      </c>
      <c r="M103" s="16">
        <f t="shared" si="62"/>
        <v>0</v>
      </c>
      <c r="N103" s="16">
        <f t="shared" ref="N103" si="63">N29/2.7</f>
        <v>0</v>
      </c>
    </row>
    <row r="104" spans="1:14">
      <c r="A104" s="15" t="s">
        <v>24</v>
      </c>
      <c r="B104" s="16">
        <f t="shared" ref="B104:M104" si="64">B30/2.7</f>
        <v>17.196296296296296</v>
      </c>
      <c r="C104" s="16">
        <f t="shared" si="64"/>
        <v>29.885185185185183</v>
      </c>
      <c r="D104" s="16">
        <f t="shared" si="64"/>
        <v>23.225925925925925</v>
      </c>
      <c r="E104" s="16">
        <f t="shared" si="64"/>
        <v>27.333333333333332</v>
      </c>
      <c r="F104" s="16">
        <f t="shared" si="64"/>
        <v>155.13703703703703</v>
      </c>
      <c r="G104" s="16">
        <f t="shared" si="64"/>
        <v>108.42962962962962</v>
      </c>
      <c r="H104" s="16">
        <f t="shared" si="64"/>
        <v>117.11481481481479</v>
      </c>
      <c r="I104" s="16">
        <f t="shared" si="64"/>
        <v>79.818518518518516</v>
      </c>
      <c r="J104" s="16">
        <f t="shared" si="64"/>
        <v>84.43703703703703</v>
      </c>
      <c r="K104" s="16">
        <f t="shared" si="64"/>
        <v>195.28518518518516</v>
      </c>
      <c r="L104" s="16">
        <f t="shared" si="64"/>
        <v>166.14074074074071</v>
      </c>
      <c r="M104" s="16">
        <f t="shared" si="64"/>
        <v>234.66666666666666</v>
      </c>
      <c r="N104" s="16">
        <f t="shared" ref="N104" si="65">N30/2.7</f>
        <v>238.4111111111111</v>
      </c>
    </row>
    <row r="105" spans="1:14">
      <c r="A105" s="22" t="s">
        <v>25</v>
      </c>
      <c r="B105" s="16">
        <f t="shared" ref="B105:M105" si="66">B31/2.7</f>
        <v>10.240740740740739</v>
      </c>
      <c r="C105" s="16">
        <f t="shared" si="66"/>
        <v>23.574074074074073</v>
      </c>
      <c r="D105" s="16">
        <f t="shared" si="66"/>
        <v>16.611111111111111</v>
      </c>
      <c r="E105" s="16">
        <f t="shared" si="66"/>
        <v>21.292592592592591</v>
      </c>
      <c r="F105" s="16">
        <f t="shared" si="66"/>
        <v>147.1888888888889</v>
      </c>
      <c r="G105" s="16">
        <f t="shared" si="66"/>
        <v>103.41851851851852</v>
      </c>
      <c r="H105" s="16">
        <f t="shared" si="66"/>
        <v>102.61111111111111</v>
      </c>
      <c r="I105" s="16">
        <f t="shared" si="66"/>
        <v>67.088888888888874</v>
      </c>
      <c r="J105" s="16">
        <f t="shared" si="66"/>
        <v>77.696296296296296</v>
      </c>
      <c r="K105" s="16">
        <f t="shared" si="66"/>
        <v>184.59629629629629</v>
      </c>
      <c r="L105" s="16">
        <f t="shared" si="66"/>
        <v>154.97777777777776</v>
      </c>
      <c r="M105" s="16">
        <f t="shared" si="66"/>
        <v>226.07407407407405</v>
      </c>
      <c r="N105" s="16">
        <f t="shared" ref="N105" si="67">N31/2.7</f>
        <v>231.72962962962961</v>
      </c>
    </row>
    <row r="106" spans="1:14">
      <c r="A106" s="13" t="s">
        <v>26</v>
      </c>
      <c r="B106" s="12">
        <f t="shared" ref="B106:M106" si="68">B32/2.7</f>
        <v>1.0111111111111111</v>
      </c>
      <c r="C106" s="12">
        <f t="shared" si="68"/>
        <v>0.47037037037037033</v>
      </c>
      <c r="D106" s="12">
        <f t="shared" si="68"/>
        <v>0.12592592592592591</v>
      </c>
      <c r="E106" s="12">
        <f t="shared" si="68"/>
        <v>2.5925925925925925E-2</v>
      </c>
      <c r="F106" s="12">
        <f t="shared" si="68"/>
        <v>4.0740740740740737E-2</v>
      </c>
      <c r="G106" s="12">
        <f t="shared" si="68"/>
        <v>7.0370370370370361E-2</v>
      </c>
      <c r="H106" s="12">
        <f t="shared" si="68"/>
        <v>0</v>
      </c>
      <c r="I106" s="12">
        <f t="shared" si="68"/>
        <v>0.40740740740740744</v>
      </c>
      <c r="J106" s="12">
        <f t="shared" si="68"/>
        <v>0.72592592592592586</v>
      </c>
      <c r="K106" s="12">
        <f t="shared" si="68"/>
        <v>0</v>
      </c>
      <c r="L106" s="12">
        <f t="shared" si="68"/>
        <v>3.2074074074074073</v>
      </c>
      <c r="M106" s="12">
        <f t="shared" si="68"/>
        <v>2.9629629629629627E-2</v>
      </c>
      <c r="N106" s="12">
        <f t="shared" ref="N106" si="69">N32/2.7</f>
        <v>6.814814814814814</v>
      </c>
    </row>
    <row r="107" spans="1:14">
      <c r="A107" s="13" t="s">
        <v>27</v>
      </c>
      <c r="B107" s="12">
        <f t="shared" ref="B107:M107" si="70">B33/2.7</f>
        <v>4.3814814814814813</v>
      </c>
      <c r="C107" s="12">
        <f t="shared" si="70"/>
        <v>9.3962962962962955</v>
      </c>
      <c r="D107" s="12">
        <f t="shared" si="70"/>
        <v>19.277777777777775</v>
      </c>
      <c r="E107" s="12">
        <f t="shared" si="70"/>
        <v>13.329629629629629</v>
      </c>
      <c r="F107" s="12">
        <f t="shared" si="70"/>
        <v>8.1185185185185187</v>
      </c>
      <c r="G107" s="12">
        <f t="shared" si="70"/>
        <v>40.418518518518518</v>
      </c>
      <c r="H107" s="12">
        <f t="shared" si="70"/>
        <v>15.537037037037036</v>
      </c>
      <c r="I107" s="12">
        <f t="shared" si="70"/>
        <v>9.637037037037036</v>
      </c>
      <c r="J107" s="12">
        <f t="shared" si="70"/>
        <v>65.037037037037024</v>
      </c>
      <c r="K107" s="12">
        <f t="shared" si="70"/>
        <v>23.214814814814812</v>
      </c>
      <c r="L107" s="12">
        <f t="shared" si="70"/>
        <v>23.048148148148144</v>
      </c>
      <c r="M107" s="12">
        <f t="shared" si="70"/>
        <v>9.0370370370370363</v>
      </c>
      <c r="N107" s="12">
        <f t="shared" ref="N107" si="71">N33/2.7</f>
        <v>28.118518518518517</v>
      </c>
    </row>
    <row r="108" spans="1:14">
      <c r="A108" s="23" t="s">
        <v>28</v>
      </c>
      <c r="B108" s="16">
        <f t="shared" ref="B108:M108" si="72">B34/2.7</f>
        <v>4.3814814814814813</v>
      </c>
      <c r="C108" s="16">
        <f t="shared" si="72"/>
        <v>9.3962962962962955</v>
      </c>
      <c r="D108" s="16">
        <f t="shared" si="72"/>
        <v>19.277777777777775</v>
      </c>
      <c r="E108" s="16">
        <f t="shared" si="72"/>
        <v>13.329629629629629</v>
      </c>
      <c r="F108" s="16">
        <f t="shared" si="72"/>
        <v>8.1185185185185187</v>
      </c>
      <c r="G108" s="16">
        <f t="shared" si="72"/>
        <v>40.418518518518518</v>
      </c>
      <c r="H108" s="16">
        <f t="shared" si="72"/>
        <v>15.537037037037036</v>
      </c>
      <c r="I108" s="16">
        <f t="shared" si="72"/>
        <v>9.637037037037036</v>
      </c>
      <c r="J108" s="16">
        <f t="shared" si="72"/>
        <v>65.037037037037024</v>
      </c>
      <c r="K108" s="16">
        <f t="shared" si="72"/>
        <v>23.214814814814812</v>
      </c>
      <c r="L108" s="16">
        <f t="shared" si="72"/>
        <v>23.048148148148144</v>
      </c>
      <c r="M108" s="16">
        <f t="shared" si="72"/>
        <v>9.0370370370370363</v>
      </c>
      <c r="N108" s="16">
        <f t="shared" ref="N108" si="73">N34/2.7</f>
        <v>28.118518518518517</v>
      </c>
    </row>
    <row r="109" spans="1:14">
      <c r="A109" s="23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>
      <c r="A110" s="11" t="s">
        <v>29</v>
      </c>
      <c r="B110" s="12">
        <f t="shared" ref="B110:M110" si="74">B111+B120</f>
        <v>180.23333333333332</v>
      </c>
      <c r="C110" s="12">
        <f t="shared" si="74"/>
        <v>190.54814814814813</v>
      </c>
      <c r="D110" s="12">
        <f t="shared" si="74"/>
        <v>175.94074074074072</v>
      </c>
      <c r="E110" s="12">
        <f t="shared" si="74"/>
        <v>174.85925925925923</v>
      </c>
      <c r="F110" s="12">
        <f t="shared" si="74"/>
        <v>208.47037037037035</v>
      </c>
      <c r="G110" s="12">
        <f t="shared" si="74"/>
        <v>267.78148148148142</v>
      </c>
      <c r="H110" s="12">
        <f t="shared" si="74"/>
        <v>321.30740740740737</v>
      </c>
      <c r="I110" s="12">
        <f t="shared" si="74"/>
        <v>342.8259259259259</v>
      </c>
      <c r="J110" s="12">
        <f t="shared" si="74"/>
        <v>286.57037037037037</v>
      </c>
      <c r="K110" s="12">
        <f t="shared" si="74"/>
        <v>380.64814814814815</v>
      </c>
      <c r="L110" s="12">
        <f t="shared" si="74"/>
        <v>361.93333333333328</v>
      </c>
      <c r="M110" s="12">
        <f t="shared" si="74"/>
        <v>449.48518518518517</v>
      </c>
      <c r="N110" s="12">
        <f t="shared" ref="N110" si="75">N111+N120</f>
        <v>398.737037037037</v>
      </c>
    </row>
    <row r="111" spans="1:14">
      <c r="A111" s="13" t="s">
        <v>30</v>
      </c>
      <c r="B111" s="12">
        <f t="shared" ref="B111:M111" si="76">SUM(B112:B114,B117)</f>
        <v>118.17407407407407</v>
      </c>
      <c r="C111" s="12">
        <f t="shared" si="76"/>
        <v>131.47777777777776</v>
      </c>
      <c r="D111" s="12">
        <f t="shared" si="76"/>
        <v>130.83333333333331</v>
      </c>
      <c r="E111" s="12">
        <f t="shared" si="76"/>
        <v>139.55185185185184</v>
      </c>
      <c r="F111" s="12">
        <f t="shared" si="76"/>
        <v>146.56296296296296</v>
      </c>
      <c r="G111" s="12">
        <f t="shared" si="76"/>
        <v>164.88148148148144</v>
      </c>
      <c r="H111" s="12">
        <f t="shared" si="76"/>
        <v>179.39259259259256</v>
      </c>
      <c r="I111" s="12">
        <f t="shared" si="76"/>
        <v>229.21481481481479</v>
      </c>
      <c r="J111" s="12">
        <f t="shared" si="76"/>
        <v>221.67777777777775</v>
      </c>
      <c r="K111" s="12">
        <f t="shared" si="76"/>
        <v>219.64814814814815</v>
      </c>
      <c r="L111" s="12">
        <f t="shared" si="76"/>
        <v>210.08518518518514</v>
      </c>
      <c r="M111" s="12">
        <f t="shared" si="76"/>
        <v>215.09259259259258</v>
      </c>
      <c r="N111" s="12">
        <f t="shared" ref="N111" si="77">SUM(N112:N114,N117)</f>
        <v>202.31481481481478</v>
      </c>
    </row>
    <row r="112" spans="1:14">
      <c r="A112" s="20" t="s">
        <v>31</v>
      </c>
      <c r="B112" s="16">
        <f t="shared" ref="B112:M112" si="78">B38/2.7</f>
        <v>50.07037037037037</v>
      </c>
      <c r="C112" s="16">
        <f t="shared" si="78"/>
        <v>55.6</v>
      </c>
      <c r="D112" s="16">
        <f t="shared" si="78"/>
        <v>53.518518518518512</v>
      </c>
      <c r="E112" s="16">
        <f t="shared" si="78"/>
        <v>60.640740740740732</v>
      </c>
      <c r="F112" s="16">
        <f t="shared" si="78"/>
        <v>56.614814814814814</v>
      </c>
      <c r="G112" s="16">
        <f t="shared" si="78"/>
        <v>67.748148148148132</v>
      </c>
      <c r="H112" s="16">
        <f t="shared" si="78"/>
        <v>59.129629629629626</v>
      </c>
      <c r="I112" s="16">
        <f t="shared" si="78"/>
        <v>58.566666666666663</v>
      </c>
      <c r="J112" s="16">
        <f t="shared" si="78"/>
        <v>60.014814814814805</v>
      </c>
      <c r="K112" s="16">
        <f t="shared" si="78"/>
        <v>63.214814814814815</v>
      </c>
      <c r="L112" s="16">
        <f t="shared" si="78"/>
        <v>60.444444444444436</v>
      </c>
      <c r="M112" s="16">
        <f t="shared" si="78"/>
        <v>57.055555555555557</v>
      </c>
      <c r="N112" s="16">
        <f t="shared" ref="N112" si="79">N38/2.7</f>
        <v>53.166666666666664</v>
      </c>
    </row>
    <row r="113" spans="1:14">
      <c r="A113" s="20" t="s">
        <v>32</v>
      </c>
      <c r="B113" s="16">
        <f t="shared" ref="B113:M113" si="80">B39/2.7</f>
        <v>35.722222222222221</v>
      </c>
      <c r="C113" s="16">
        <f t="shared" si="80"/>
        <v>39.959259259259255</v>
      </c>
      <c r="D113" s="16">
        <f t="shared" si="80"/>
        <v>41.518518518518512</v>
      </c>
      <c r="E113" s="16">
        <f t="shared" si="80"/>
        <v>39.348148148148141</v>
      </c>
      <c r="F113" s="16">
        <f t="shared" si="80"/>
        <v>45.222222222222214</v>
      </c>
      <c r="G113" s="16">
        <f t="shared" si="80"/>
        <v>48.251851851851846</v>
      </c>
      <c r="H113" s="16">
        <f t="shared" si="80"/>
        <v>64.011111111111106</v>
      </c>
      <c r="I113" s="16">
        <f t="shared" si="80"/>
        <v>96.811111111111103</v>
      </c>
      <c r="J113" s="16">
        <f t="shared" si="80"/>
        <v>108.9222222222222</v>
      </c>
      <c r="K113" s="16">
        <f t="shared" si="80"/>
        <v>101.91111111111111</v>
      </c>
      <c r="L113" s="16">
        <f t="shared" si="80"/>
        <v>88.337037037037021</v>
      </c>
      <c r="M113" s="16">
        <f t="shared" si="80"/>
        <v>88.877777777777766</v>
      </c>
      <c r="N113" s="16">
        <f t="shared" ref="N113" si="81">N39/2.7</f>
        <v>86.025925925925918</v>
      </c>
    </row>
    <row r="114" spans="1:14">
      <c r="A114" s="20" t="s">
        <v>33</v>
      </c>
      <c r="B114" s="16">
        <f t="shared" ref="B114:M114" si="82">B40/2.7</f>
        <v>7.5666666666666664</v>
      </c>
      <c r="C114" s="16">
        <f t="shared" si="82"/>
        <v>10.851851851851851</v>
      </c>
      <c r="D114" s="16">
        <f t="shared" si="82"/>
        <v>9.674074074074074</v>
      </c>
      <c r="E114" s="16">
        <f t="shared" si="82"/>
        <v>9.4222222222222225</v>
      </c>
      <c r="F114" s="16">
        <f t="shared" si="82"/>
        <v>9.9296296296296287</v>
      </c>
      <c r="G114" s="16">
        <f t="shared" si="82"/>
        <v>9.5518518518518505</v>
      </c>
      <c r="H114" s="16">
        <f t="shared" si="82"/>
        <v>11.951851851851853</v>
      </c>
      <c r="I114" s="16">
        <f t="shared" si="82"/>
        <v>12.951851851851851</v>
      </c>
      <c r="J114" s="16">
        <f t="shared" si="82"/>
        <v>12.86296296296296</v>
      </c>
      <c r="K114" s="16">
        <f t="shared" si="82"/>
        <v>12.577777777777778</v>
      </c>
      <c r="L114" s="16">
        <f t="shared" si="82"/>
        <v>16.574074074074073</v>
      </c>
      <c r="M114" s="16">
        <f t="shared" si="82"/>
        <v>18.674074074074074</v>
      </c>
      <c r="N114" s="16">
        <f t="shared" ref="N114" si="83">N40/2.7</f>
        <v>16.077777777777776</v>
      </c>
    </row>
    <row r="115" spans="1:14">
      <c r="A115" s="20" t="s">
        <v>34</v>
      </c>
      <c r="B115" s="16">
        <f t="shared" ref="B115:M115" si="84">B41/2.7</f>
        <v>4.1407407407407399</v>
      </c>
      <c r="C115" s="16">
        <f t="shared" si="84"/>
        <v>4.0148148148148142</v>
      </c>
      <c r="D115" s="16">
        <f t="shared" si="84"/>
        <v>4.3555555555555552</v>
      </c>
      <c r="E115" s="16">
        <f t="shared" si="84"/>
        <v>2.4888888888888885</v>
      </c>
      <c r="F115" s="16">
        <f t="shared" si="84"/>
        <v>2.6962962962962962</v>
      </c>
      <c r="G115" s="16">
        <f t="shared" si="84"/>
        <v>3.07037037037037</v>
      </c>
      <c r="H115" s="16">
        <f t="shared" si="84"/>
        <v>5.1296296296296289</v>
      </c>
      <c r="I115" s="16">
        <f t="shared" si="84"/>
        <v>6.7962962962962967</v>
      </c>
      <c r="J115" s="16">
        <f t="shared" si="84"/>
        <v>6.7037037037037042</v>
      </c>
      <c r="K115" s="16">
        <f t="shared" si="84"/>
        <v>9.5814814814814806</v>
      </c>
      <c r="L115" s="16">
        <f t="shared" si="84"/>
        <v>9.6592592592592581</v>
      </c>
      <c r="M115" s="16">
        <f t="shared" si="84"/>
        <v>8.8925925925925924</v>
      </c>
      <c r="N115" s="16">
        <f t="shared" ref="N115" si="85">N41/2.7</f>
        <v>9.0222222222222221</v>
      </c>
    </row>
    <row r="116" spans="1:14">
      <c r="A116" s="20" t="s">
        <v>35</v>
      </c>
      <c r="B116" s="16">
        <f t="shared" ref="B116:M116" si="86">B42/2.7</f>
        <v>3.4259259259259256</v>
      </c>
      <c r="C116" s="16">
        <f t="shared" si="86"/>
        <v>6.837037037037037</v>
      </c>
      <c r="D116" s="16">
        <f t="shared" si="86"/>
        <v>5.318518518518518</v>
      </c>
      <c r="E116" s="16">
        <f t="shared" si="86"/>
        <v>6.9333333333333327</v>
      </c>
      <c r="F116" s="16">
        <f t="shared" si="86"/>
        <v>7.2333333333333334</v>
      </c>
      <c r="G116" s="16">
        <f t="shared" si="86"/>
        <v>6.481481481481481</v>
      </c>
      <c r="H116" s="16">
        <f t="shared" si="86"/>
        <v>6.822222222222222</v>
      </c>
      <c r="I116" s="16">
        <f t="shared" si="86"/>
        <v>6.1555555555555559</v>
      </c>
      <c r="J116" s="16">
        <f t="shared" si="86"/>
        <v>6.1592592592592581</v>
      </c>
      <c r="K116" s="16">
        <f t="shared" si="86"/>
        <v>2.996296296296296</v>
      </c>
      <c r="L116" s="16">
        <f t="shared" si="86"/>
        <v>6.9148148148148154</v>
      </c>
      <c r="M116" s="16">
        <f t="shared" si="86"/>
        <v>9.7814814814814817</v>
      </c>
      <c r="N116" s="16">
        <f t="shared" ref="N116" si="87">N42/2.7</f>
        <v>7.0518518518518514</v>
      </c>
    </row>
    <row r="117" spans="1:14">
      <c r="A117" s="20" t="s">
        <v>36</v>
      </c>
      <c r="B117" s="16">
        <f t="shared" ref="B117:M117" si="88">B43/2.7</f>
        <v>24.814814814814813</v>
      </c>
      <c r="C117" s="16">
        <f t="shared" si="88"/>
        <v>25.066666666666666</v>
      </c>
      <c r="D117" s="16">
        <f t="shared" si="88"/>
        <v>26.12222222222222</v>
      </c>
      <c r="E117" s="16">
        <f t="shared" si="88"/>
        <v>30.140740740740736</v>
      </c>
      <c r="F117" s="16">
        <f t="shared" si="88"/>
        <v>34.796296296296298</v>
      </c>
      <c r="G117" s="16">
        <f t="shared" si="88"/>
        <v>39.329629629629629</v>
      </c>
      <c r="H117" s="16">
        <f t="shared" si="88"/>
        <v>44.3</v>
      </c>
      <c r="I117" s="16">
        <f t="shared" si="88"/>
        <v>60.885185185185179</v>
      </c>
      <c r="J117" s="16">
        <f t="shared" si="88"/>
        <v>39.877777777777773</v>
      </c>
      <c r="K117" s="16">
        <f t="shared" si="88"/>
        <v>41.944444444444443</v>
      </c>
      <c r="L117" s="16">
        <f t="shared" si="88"/>
        <v>44.729629629629628</v>
      </c>
      <c r="M117" s="16">
        <f t="shared" si="88"/>
        <v>50.485185185185181</v>
      </c>
      <c r="N117" s="16">
        <f t="shared" ref="N117" si="89">N43/2.7</f>
        <v>47.044444444444437</v>
      </c>
    </row>
    <row r="118" spans="1:14">
      <c r="A118" s="20" t="s">
        <v>37</v>
      </c>
      <c r="B118" s="16">
        <f t="shared" ref="B118:M118" si="90">B44/2.7</f>
        <v>5.7111111111111104</v>
      </c>
      <c r="C118" s="16">
        <f t="shared" si="90"/>
        <v>6.4444444444444438</v>
      </c>
      <c r="D118" s="16">
        <f t="shared" si="90"/>
        <v>6.7148148148148143</v>
      </c>
      <c r="E118" s="16">
        <f t="shared" si="90"/>
        <v>7.0148148148148151</v>
      </c>
      <c r="F118" s="16">
        <f t="shared" si="90"/>
        <v>7.3037037037037029</v>
      </c>
      <c r="G118" s="16">
        <f t="shared" si="90"/>
        <v>7.6703703703703701</v>
      </c>
      <c r="H118" s="16">
        <f t="shared" si="90"/>
        <v>8.1703703703703692</v>
      </c>
      <c r="I118" s="16">
        <f t="shared" si="90"/>
        <v>11.792592592592591</v>
      </c>
      <c r="J118" s="16">
        <f t="shared" si="90"/>
        <v>11.025925925925925</v>
      </c>
      <c r="K118" s="16">
        <f t="shared" si="90"/>
        <v>11.05185185185185</v>
      </c>
      <c r="L118" s="16">
        <f t="shared" si="90"/>
        <v>11.44074074074074</v>
      </c>
      <c r="M118" s="16">
        <f t="shared" si="90"/>
        <v>13.192592592592591</v>
      </c>
      <c r="N118" s="16">
        <f t="shared" ref="N118" si="91">N44/2.7</f>
        <v>13.696296296296294</v>
      </c>
    </row>
    <row r="119" spans="1:14">
      <c r="A119" s="20" t="s">
        <v>38</v>
      </c>
      <c r="B119" s="16">
        <f t="shared" ref="B119:M119" si="92">B45/2.7</f>
        <v>0</v>
      </c>
      <c r="C119" s="16">
        <f t="shared" si="92"/>
        <v>0</v>
      </c>
      <c r="D119" s="16">
        <f t="shared" si="92"/>
        <v>14.085185185185185</v>
      </c>
      <c r="E119" s="16">
        <f t="shared" si="92"/>
        <v>15.140740740740741</v>
      </c>
      <c r="F119" s="16">
        <f t="shared" si="92"/>
        <v>19.255555555555556</v>
      </c>
      <c r="G119" s="16">
        <f t="shared" si="92"/>
        <v>23.814814814814813</v>
      </c>
      <c r="H119" s="16">
        <f t="shared" si="92"/>
        <v>0</v>
      </c>
      <c r="I119" s="16">
        <f t="shared" si="92"/>
        <v>42.548148148148144</v>
      </c>
      <c r="J119" s="16">
        <f t="shared" si="92"/>
        <v>21.529629629629628</v>
      </c>
      <c r="K119" s="16">
        <f t="shared" si="92"/>
        <v>24.722222222222221</v>
      </c>
      <c r="L119" s="16">
        <f t="shared" si="92"/>
        <v>1.5962962962962961</v>
      </c>
      <c r="M119" s="16">
        <f t="shared" si="92"/>
        <v>3.8259259259259255</v>
      </c>
      <c r="N119" s="16">
        <f t="shared" ref="N119" si="93">N45/2.7</f>
        <v>2.3370370370370366</v>
      </c>
    </row>
    <row r="120" spans="1:14">
      <c r="A120" s="13" t="s">
        <v>39</v>
      </c>
      <c r="B120" s="12">
        <f t="shared" ref="B120:M120" si="94">B46/2.7</f>
        <v>62.059259259259257</v>
      </c>
      <c r="C120" s="12">
        <f t="shared" si="94"/>
        <v>59.07037037037037</v>
      </c>
      <c r="D120" s="12">
        <f t="shared" si="94"/>
        <v>45.107407407407408</v>
      </c>
      <c r="E120" s="12">
        <f t="shared" si="94"/>
        <v>35.307407407407403</v>
      </c>
      <c r="F120" s="12">
        <f t="shared" si="94"/>
        <v>61.907407407407405</v>
      </c>
      <c r="G120" s="12">
        <f t="shared" si="94"/>
        <v>102.89999999999999</v>
      </c>
      <c r="H120" s="12">
        <f t="shared" si="94"/>
        <v>141.9148148148148</v>
      </c>
      <c r="I120" s="12">
        <f t="shared" si="94"/>
        <v>113.6111111111111</v>
      </c>
      <c r="J120" s="12">
        <f t="shared" si="94"/>
        <v>64.892592592592592</v>
      </c>
      <c r="K120" s="12">
        <f t="shared" si="94"/>
        <v>160.99999999999997</v>
      </c>
      <c r="L120" s="12">
        <f t="shared" si="94"/>
        <v>151.84814814814814</v>
      </c>
      <c r="M120" s="12">
        <f t="shared" si="94"/>
        <v>234.39259259259259</v>
      </c>
      <c r="N120" s="12">
        <f t="shared" ref="N120" si="95">N46/2.7</f>
        <v>196.42222222222222</v>
      </c>
    </row>
    <row r="121" spans="1:14">
      <c r="A121" s="25" t="s">
        <v>40</v>
      </c>
      <c r="B121" s="16">
        <f t="shared" ref="B121:M121" si="96">B47/2.7</f>
        <v>62.399999999999991</v>
      </c>
      <c r="C121" s="16">
        <f t="shared" si="96"/>
        <v>59.099999999999994</v>
      </c>
      <c r="D121" s="16">
        <f t="shared" si="96"/>
        <v>45.092592592592588</v>
      </c>
      <c r="E121" s="16">
        <f t="shared" si="96"/>
        <v>35.418518518518518</v>
      </c>
      <c r="F121" s="16">
        <f t="shared" si="96"/>
        <v>62.029629629629625</v>
      </c>
      <c r="G121" s="16">
        <f t="shared" si="96"/>
        <v>103.04074074074073</v>
      </c>
      <c r="H121" s="16">
        <f t="shared" si="96"/>
        <v>142.02962962962962</v>
      </c>
      <c r="I121" s="16">
        <f t="shared" si="96"/>
        <v>113.76666666666667</v>
      </c>
      <c r="J121" s="16">
        <f t="shared" si="96"/>
        <v>65.211111111111109</v>
      </c>
      <c r="K121" s="16">
        <f t="shared" si="96"/>
        <v>161.08888888888887</v>
      </c>
      <c r="L121" s="16">
        <f t="shared" si="96"/>
        <v>152.12222222222221</v>
      </c>
      <c r="M121" s="16">
        <f t="shared" si="96"/>
        <v>234.97777777777779</v>
      </c>
      <c r="N121" s="16">
        <f t="shared" ref="N121" si="97">N47/2.7</f>
        <v>197.9111111111111</v>
      </c>
    </row>
    <row r="122" spans="1:14">
      <c r="A122" s="3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</row>
    <row r="123" spans="1:14">
      <c r="A123" s="28" t="s">
        <v>41</v>
      </c>
      <c r="B123" s="26">
        <f t="shared" ref="B123:M123" si="98">B85-B111</f>
        <v>11.748148148148147</v>
      </c>
      <c r="C123" s="26">
        <f t="shared" si="98"/>
        <v>10.762962962962973</v>
      </c>
      <c r="D123" s="26">
        <f t="shared" si="98"/>
        <v>9.2592592592592666</v>
      </c>
      <c r="E123" s="26">
        <f t="shared" si="98"/>
        <v>9.9333333333333655</v>
      </c>
      <c r="F123" s="26">
        <f t="shared" si="98"/>
        <v>138.48148148148147</v>
      </c>
      <c r="G123" s="26">
        <f t="shared" si="98"/>
        <v>65.077777777777783</v>
      </c>
      <c r="H123" s="26">
        <f t="shared" si="98"/>
        <v>86.774074074074065</v>
      </c>
      <c r="I123" s="26">
        <f t="shared" si="98"/>
        <v>11.248148148148175</v>
      </c>
      <c r="J123" s="26">
        <f t="shared" si="98"/>
        <v>-18.866666666666674</v>
      </c>
      <c r="K123" s="26">
        <f t="shared" si="98"/>
        <v>102.06296296296296</v>
      </c>
      <c r="L123" s="26">
        <f t="shared" si="98"/>
        <v>86.337037037037078</v>
      </c>
      <c r="M123" s="26">
        <f t="shared" si="98"/>
        <v>166.22962962962961</v>
      </c>
      <c r="N123" s="26">
        <f t="shared" ref="N123" si="99">N85-N111</f>
        <v>183.63333333333333</v>
      </c>
    </row>
    <row r="124" spans="1:14">
      <c r="A124" s="28" t="s">
        <v>42</v>
      </c>
      <c r="B124" s="26">
        <f t="shared" ref="B124:M124" si="100">B50/2.7</f>
        <v>-37.359259259259261</v>
      </c>
      <c r="C124" s="26">
        <f t="shared" si="100"/>
        <v>-27.588888888888885</v>
      </c>
      <c r="D124" s="26">
        <f t="shared" si="100"/>
        <v>-6.7703703703703706</v>
      </c>
      <c r="E124" s="26">
        <f t="shared" si="100"/>
        <v>-2.5962962962962961</v>
      </c>
      <c r="F124" s="26">
        <f t="shared" si="100"/>
        <v>94.666666666666657</v>
      </c>
      <c r="G124" s="26">
        <f t="shared" si="100"/>
        <v>12.218518518518518</v>
      </c>
      <c r="H124" s="26">
        <f t="shared" si="100"/>
        <v>-27.651851851851848</v>
      </c>
      <c r="I124" s="26">
        <f t="shared" si="100"/>
        <v>-79.362962962962953</v>
      </c>
      <c r="J124" s="26">
        <f t="shared" si="100"/>
        <v>-5.1333333333333329</v>
      </c>
      <c r="K124" s="26">
        <f t="shared" si="100"/>
        <v>-23.140740740740739</v>
      </c>
      <c r="L124" s="26">
        <f t="shared" si="100"/>
        <v>-22.955555555555552</v>
      </c>
      <c r="M124" s="26">
        <f t="shared" si="100"/>
        <v>-41.007407407407406</v>
      </c>
      <c r="N124" s="26">
        <f t="shared" ref="N124" si="101">N50/2.7</f>
        <v>36.733333333333334</v>
      </c>
    </row>
    <row r="125" spans="1:14" ht="18" customHeight="1">
      <c r="A125" s="28" t="s">
        <v>43</v>
      </c>
      <c r="B125" s="12">
        <f t="shared" ref="B125:M125" si="102">B127+B114</f>
        <v>-41.73333333333332</v>
      </c>
      <c r="C125" s="12">
        <f t="shared" si="102"/>
        <v>-36.985185185185173</v>
      </c>
      <c r="D125" s="12">
        <f t="shared" si="102"/>
        <v>-26.048148148148154</v>
      </c>
      <c r="E125" s="12">
        <f t="shared" si="102"/>
        <v>-15.92592592592589</v>
      </c>
      <c r="F125" s="12">
        <f t="shared" si="102"/>
        <v>86.544444444444423</v>
      </c>
      <c r="G125" s="12">
        <f t="shared" si="102"/>
        <v>-28.199999999999974</v>
      </c>
      <c r="H125" s="12">
        <f t="shared" si="102"/>
        <v>-43.188888888888883</v>
      </c>
      <c r="I125" s="12">
        <f t="shared" si="102"/>
        <v>-89.003703703703664</v>
      </c>
      <c r="J125" s="12">
        <f t="shared" si="102"/>
        <v>-70.170370370370392</v>
      </c>
      <c r="K125" s="12">
        <f t="shared" si="102"/>
        <v>-46.359259259259268</v>
      </c>
      <c r="L125" s="12">
        <f t="shared" si="102"/>
        <v>-45.729629629629585</v>
      </c>
      <c r="M125" s="12">
        <f t="shared" si="102"/>
        <v>-49.459259259259255</v>
      </c>
      <c r="N125" s="12">
        <f t="shared" ref="N125" si="103">N127+N114</f>
        <v>10.103703703703722</v>
      </c>
    </row>
    <row r="126" spans="1:14" ht="18" customHeight="1">
      <c r="A126" s="28" t="s">
        <v>44</v>
      </c>
      <c r="B126" s="29">
        <f t="shared" ref="B126:M126" si="104">B128+B114</f>
        <v>-37.351851851851848</v>
      </c>
      <c r="C126" s="29">
        <f t="shared" si="104"/>
        <v>-27.588888888888871</v>
      </c>
      <c r="D126" s="29">
        <f t="shared" si="104"/>
        <v>-6.770370370370383</v>
      </c>
      <c r="E126" s="29">
        <f t="shared" si="104"/>
        <v>-2.5962962962962539</v>
      </c>
      <c r="F126" s="29">
        <f t="shared" si="104"/>
        <v>94.662962962962922</v>
      </c>
      <c r="G126" s="29">
        <f t="shared" si="104"/>
        <v>12.218518518518536</v>
      </c>
      <c r="H126" s="29">
        <f t="shared" si="104"/>
        <v>-27.651851851851877</v>
      </c>
      <c r="I126" s="29">
        <f t="shared" si="104"/>
        <v>-79.366666666666632</v>
      </c>
      <c r="J126" s="29">
        <f t="shared" si="104"/>
        <v>-5.1333333333333897</v>
      </c>
      <c r="K126" s="29">
        <f t="shared" si="104"/>
        <v>-23.144444444444453</v>
      </c>
      <c r="L126" s="29">
        <f t="shared" si="104"/>
        <v>-22.681481481481459</v>
      </c>
      <c r="M126" s="29">
        <f t="shared" si="104"/>
        <v>-40.422222222222246</v>
      </c>
      <c r="N126" s="29">
        <f t="shared" ref="N126" si="105">N128+N114</f>
        <v>38.222222222222221</v>
      </c>
    </row>
    <row r="127" spans="1:14" ht="18" customHeight="1">
      <c r="A127" s="28" t="s">
        <v>45</v>
      </c>
      <c r="B127" s="12">
        <f t="shared" ref="B127:M127" si="106">(B85+B106)-B110</f>
        <v>-49.299999999999983</v>
      </c>
      <c r="C127" s="12">
        <f t="shared" si="106"/>
        <v>-47.837037037037021</v>
      </c>
      <c r="D127" s="12">
        <f t="shared" si="106"/>
        <v>-35.722222222222229</v>
      </c>
      <c r="E127" s="12">
        <f t="shared" si="106"/>
        <v>-25.348148148148113</v>
      </c>
      <c r="F127" s="12">
        <f t="shared" si="106"/>
        <v>76.614814814814792</v>
      </c>
      <c r="G127" s="12">
        <f t="shared" si="106"/>
        <v>-37.751851851851825</v>
      </c>
      <c r="H127" s="12">
        <f t="shared" si="106"/>
        <v>-55.140740740740739</v>
      </c>
      <c r="I127" s="12">
        <f t="shared" si="106"/>
        <v>-101.95555555555552</v>
      </c>
      <c r="J127" s="12">
        <f t="shared" si="106"/>
        <v>-83.03333333333336</v>
      </c>
      <c r="K127" s="12">
        <f t="shared" si="106"/>
        <v>-58.937037037037044</v>
      </c>
      <c r="L127" s="12">
        <f t="shared" si="106"/>
        <v>-62.303703703703661</v>
      </c>
      <c r="M127" s="12">
        <f t="shared" si="106"/>
        <v>-68.133333333333326</v>
      </c>
      <c r="N127" s="12">
        <f t="shared" ref="N127" si="107">(N85+N106)-N110</f>
        <v>-5.9740740740740534</v>
      </c>
    </row>
    <row r="128" spans="1:14">
      <c r="A128" s="28" t="s">
        <v>46</v>
      </c>
      <c r="B128" s="12">
        <f t="shared" ref="B128:M128" si="108">B84-B110</f>
        <v>-44.918518518518511</v>
      </c>
      <c r="C128" s="12">
        <f t="shared" si="108"/>
        <v>-38.440740740740722</v>
      </c>
      <c r="D128" s="12">
        <f t="shared" si="108"/>
        <v>-16.444444444444457</v>
      </c>
      <c r="E128" s="12">
        <f t="shared" si="108"/>
        <v>-12.018518518518476</v>
      </c>
      <c r="F128" s="12">
        <f t="shared" si="108"/>
        <v>84.733333333333292</v>
      </c>
      <c r="G128" s="12">
        <f t="shared" si="108"/>
        <v>2.6666666666666856</v>
      </c>
      <c r="H128" s="12">
        <f t="shared" si="108"/>
        <v>-39.603703703703729</v>
      </c>
      <c r="I128" s="12">
        <f t="shared" si="108"/>
        <v>-92.318518518518488</v>
      </c>
      <c r="J128" s="12">
        <f t="shared" si="108"/>
        <v>-17.99629629629635</v>
      </c>
      <c r="K128" s="12">
        <f t="shared" si="108"/>
        <v>-35.722222222222229</v>
      </c>
      <c r="L128" s="12">
        <f t="shared" si="108"/>
        <v>-39.255555555555532</v>
      </c>
      <c r="M128" s="12">
        <f t="shared" si="108"/>
        <v>-59.096296296296316</v>
      </c>
      <c r="N128" s="12">
        <f t="shared" ref="N128" si="109">N84-N110</f>
        <v>22.144444444444446</v>
      </c>
    </row>
    <row r="129" spans="1:14">
      <c r="A129" s="3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</row>
    <row r="130" spans="1:14">
      <c r="A130" s="28" t="s">
        <v>47</v>
      </c>
      <c r="B130" s="12">
        <f t="shared" ref="B130:M130" si="110">B56/2.7</f>
        <v>44.922222222222224</v>
      </c>
      <c r="C130" s="12">
        <f t="shared" si="110"/>
        <v>38.437037037037037</v>
      </c>
      <c r="D130" s="12">
        <f t="shared" si="110"/>
        <v>16.448148148148146</v>
      </c>
      <c r="E130" s="12">
        <f t="shared" si="110"/>
        <v>12.018518518518519</v>
      </c>
      <c r="F130" s="12">
        <f t="shared" si="110"/>
        <v>-84.737037037037027</v>
      </c>
      <c r="G130" s="12">
        <f t="shared" si="110"/>
        <v>-2.662962962962963</v>
      </c>
      <c r="H130" s="12">
        <f t="shared" si="110"/>
        <v>39.603703703703701</v>
      </c>
      <c r="I130" s="12">
        <f t="shared" si="110"/>
        <v>92.318518518518502</v>
      </c>
      <c r="J130" s="12">
        <f t="shared" si="110"/>
        <v>17.996296296296297</v>
      </c>
      <c r="K130" s="12">
        <f t="shared" si="110"/>
        <v>35.722222222222221</v>
      </c>
      <c r="L130" s="12">
        <f t="shared" si="110"/>
        <v>39.525925925925925</v>
      </c>
      <c r="M130" s="12">
        <f t="shared" si="110"/>
        <v>59.68148148148147</v>
      </c>
      <c r="N130" s="12">
        <f t="shared" ref="N130" si="111">N56/2.7</f>
        <v>-20.655555555555555</v>
      </c>
    </row>
    <row r="131" spans="1:14">
      <c r="A131" s="30" t="s">
        <v>48</v>
      </c>
      <c r="B131" s="16">
        <f t="shared" ref="B131:M131" si="112">B57/2.7</f>
        <v>16.640740740740739</v>
      </c>
      <c r="C131" s="16">
        <f t="shared" si="112"/>
        <v>12.888888888888888</v>
      </c>
      <c r="D131" s="16">
        <f t="shared" si="112"/>
        <v>5.318518518518518</v>
      </c>
      <c r="E131" s="16">
        <f t="shared" si="112"/>
        <v>-38.818518518518516</v>
      </c>
      <c r="F131" s="16">
        <f t="shared" si="112"/>
        <v>-85.248148148148132</v>
      </c>
      <c r="G131" s="16">
        <f t="shared" si="112"/>
        <v>3.7037037037037033</v>
      </c>
      <c r="H131" s="16">
        <f t="shared" si="112"/>
        <v>109.86296296296295</v>
      </c>
      <c r="I131" s="16">
        <f t="shared" si="112"/>
        <v>49.114814814814814</v>
      </c>
      <c r="J131" s="16">
        <f t="shared" si="112"/>
        <v>-13.048148148148146</v>
      </c>
      <c r="K131" s="16">
        <f t="shared" si="112"/>
        <v>-10.025925925925925</v>
      </c>
      <c r="L131" s="16">
        <f t="shared" si="112"/>
        <v>13.837037037037035</v>
      </c>
      <c r="M131" s="16">
        <f t="shared" si="112"/>
        <v>22.988888888888887</v>
      </c>
      <c r="N131" s="16">
        <f t="shared" ref="N131" si="113">N57/2.7</f>
        <v>19.596296296296295</v>
      </c>
    </row>
    <row r="132" spans="1:14">
      <c r="A132" s="30" t="s">
        <v>49</v>
      </c>
      <c r="B132" s="16">
        <f t="shared" ref="B132:M132" si="114">B58/2.7</f>
        <v>0</v>
      </c>
      <c r="C132" s="16">
        <f t="shared" si="114"/>
        <v>0</v>
      </c>
      <c r="D132" s="16">
        <f t="shared" si="114"/>
        <v>0</v>
      </c>
      <c r="E132" s="16">
        <f t="shared" si="114"/>
        <v>0</v>
      </c>
      <c r="F132" s="16">
        <f t="shared" si="114"/>
        <v>0</v>
      </c>
      <c r="G132" s="16">
        <f t="shared" si="114"/>
        <v>0</v>
      </c>
      <c r="H132" s="16">
        <f t="shared" si="114"/>
        <v>0</v>
      </c>
      <c r="I132" s="16">
        <f t="shared" si="114"/>
        <v>0</v>
      </c>
      <c r="J132" s="16">
        <f t="shared" si="114"/>
        <v>0</v>
      </c>
      <c r="K132" s="16">
        <f t="shared" si="114"/>
        <v>0</v>
      </c>
      <c r="L132" s="16">
        <f t="shared" si="114"/>
        <v>0</v>
      </c>
      <c r="M132" s="16">
        <f t="shared" si="114"/>
        <v>0</v>
      </c>
      <c r="N132" s="16">
        <f t="shared" ref="N132" si="115">N58/2.7</f>
        <v>0</v>
      </c>
    </row>
    <row r="133" spans="1:14">
      <c r="A133" s="30" t="s">
        <v>50</v>
      </c>
      <c r="B133" s="16">
        <f t="shared" ref="B133:M133" si="116">B59/2.7</f>
        <v>16.640740740740739</v>
      </c>
      <c r="C133" s="16">
        <f t="shared" si="116"/>
        <v>12.888888888888888</v>
      </c>
      <c r="D133" s="16">
        <f t="shared" si="116"/>
        <v>5.318518518518518</v>
      </c>
      <c r="E133" s="16">
        <f t="shared" si="116"/>
        <v>-38.818518518518516</v>
      </c>
      <c r="F133" s="16">
        <f t="shared" si="116"/>
        <v>-85.248148148148132</v>
      </c>
      <c r="G133" s="16">
        <f t="shared" si="116"/>
        <v>3.7037037037037033</v>
      </c>
      <c r="H133" s="16">
        <f t="shared" si="116"/>
        <v>109.86296296296295</v>
      </c>
      <c r="I133" s="16">
        <f t="shared" si="116"/>
        <v>49.114814814814814</v>
      </c>
      <c r="J133" s="16">
        <f t="shared" si="116"/>
        <v>2.8444444444444441</v>
      </c>
      <c r="K133" s="16">
        <f t="shared" si="116"/>
        <v>22.970370370370372</v>
      </c>
      <c r="L133" s="16">
        <f t="shared" si="116"/>
        <v>1.9444444444444444</v>
      </c>
      <c r="M133" s="16">
        <f t="shared" si="116"/>
        <v>-21.229629629629628</v>
      </c>
      <c r="N133" s="16">
        <f t="shared" ref="N133" si="117">N59/2.7</f>
        <v>19.596296296296295</v>
      </c>
    </row>
    <row r="134" spans="1:14">
      <c r="A134" s="30" t="s">
        <v>51</v>
      </c>
      <c r="B134" s="16">
        <f t="shared" ref="B134:M134" si="118">B60/2.7</f>
        <v>0</v>
      </c>
      <c r="C134" s="16">
        <f t="shared" si="118"/>
        <v>0</v>
      </c>
      <c r="D134" s="16">
        <f t="shared" si="118"/>
        <v>0</v>
      </c>
      <c r="E134" s="16">
        <f t="shared" si="118"/>
        <v>0</v>
      </c>
      <c r="F134" s="16">
        <f t="shared" si="118"/>
        <v>0</v>
      </c>
      <c r="G134" s="16">
        <f t="shared" si="118"/>
        <v>0</v>
      </c>
      <c r="H134" s="16">
        <f t="shared" si="118"/>
        <v>0</v>
      </c>
      <c r="I134" s="16">
        <f t="shared" si="118"/>
        <v>0</v>
      </c>
      <c r="J134" s="16">
        <f t="shared" si="118"/>
        <v>-15.892592592592591</v>
      </c>
      <c r="K134" s="16">
        <f t="shared" si="118"/>
        <v>-32.996296296296293</v>
      </c>
      <c r="L134" s="16">
        <f t="shared" si="118"/>
        <v>11.892592592592592</v>
      </c>
      <c r="M134" s="16">
        <f t="shared" si="118"/>
        <v>44.218518518518515</v>
      </c>
      <c r="N134" s="16">
        <f t="shared" ref="N134" si="119">N60/2.7</f>
        <v>0</v>
      </c>
    </row>
    <row r="135" spans="1:14">
      <c r="A135" s="30" t="s">
        <v>52</v>
      </c>
      <c r="B135" s="16">
        <f t="shared" ref="B135:M135" si="120">B61/2.7</f>
        <v>29.12962962962963</v>
      </c>
      <c r="C135" s="16">
        <f t="shared" si="120"/>
        <v>13.788888888888886</v>
      </c>
      <c r="D135" s="16">
        <f t="shared" si="120"/>
        <v>15.366666666666667</v>
      </c>
      <c r="E135" s="16">
        <f t="shared" si="120"/>
        <v>15.670370370370371</v>
      </c>
      <c r="F135" s="16">
        <f t="shared" si="120"/>
        <v>-17.048148148148147</v>
      </c>
      <c r="G135" s="16">
        <f t="shared" si="120"/>
        <v>-4.3296296296296291</v>
      </c>
      <c r="H135" s="16">
        <f t="shared" si="120"/>
        <v>-11.870370370370368</v>
      </c>
      <c r="I135" s="16">
        <f t="shared" si="120"/>
        <v>-13.581481481481481</v>
      </c>
      <c r="J135" s="16">
        <f t="shared" si="120"/>
        <v>36.940740740740736</v>
      </c>
      <c r="K135" s="16">
        <f t="shared" si="120"/>
        <v>35.69259259259259</v>
      </c>
      <c r="L135" s="16">
        <f t="shared" si="120"/>
        <v>22.74444444444444</v>
      </c>
      <c r="M135" s="16">
        <f t="shared" si="120"/>
        <v>26.237037037037037</v>
      </c>
      <c r="N135" s="16">
        <f t="shared" ref="N135" si="121">N61/2.7</f>
        <v>-7.8481481481481481</v>
      </c>
    </row>
    <row r="136" spans="1:14">
      <c r="A136" s="30" t="s">
        <v>53</v>
      </c>
      <c r="B136" s="16">
        <f t="shared" ref="B136:M136" si="122">B62/2.7</f>
        <v>29.12962962962963</v>
      </c>
      <c r="C136" s="16">
        <f t="shared" si="122"/>
        <v>13.788888888888886</v>
      </c>
      <c r="D136" s="16">
        <f t="shared" si="122"/>
        <v>15.366666666666667</v>
      </c>
      <c r="E136" s="16">
        <f t="shared" si="122"/>
        <v>15.670370370370371</v>
      </c>
      <c r="F136" s="16">
        <f t="shared" si="122"/>
        <v>-17.048148148148147</v>
      </c>
      <c r="G136" s="16">
        <f t="shared" si="122"/>
        <v>-4.3296296296296291</v>
      </c>
      <c r="H136" s="16">
        <f t="shared" si="122"/>
        <v>-11.870370370370368</v>
      </c>
      <c r="I136" s="16">
        <f t="shared" si="122"/>
        <v>-13.581481481481481</v>
      </c>
      <c r="J136" s="16">
        <f t="shared" si="122"/>
        <v>36.940740740740736</v>
      </c>
      <c r="K136" s="16">
        <f t="shared" si="122"/>
        <v>35.69259259259259</v>
      </c>
      <c r="L136" s="16">
        <f t="shared" si="122"/>
        <v>22.74444444444444</v>
      </c>
      <c r="M136" s="16">
        <f t="shared" si="122"/>
        <v>26.237037037037037</v>
      </c>
      <c r="N136" s="16">
        <f t="shared" ref="N136" si="123">N62/2.7</f>
        <v>-7.8481481481481481</v>
      </c>
    </row>
    <row r="137" spans="1:14">
      <c r="A137" s="30" t="s">
        <v>54</v>
      </c>
      <c r="B137" s="16">
        <f t="shared" ref="B137:M137" si="124">B63/2.7</f>
        <v>36.651851851851845</v>
      </c>
      <c r="C137" s="16">
        <f t="shared" si="124"/>
        <v>18.7</v>
      </c>
      <c r="D137" s="16">
        <f t="shared" si="124"/>
        <v>24.392592592592592</v>
      </c>
      <c r="E137" s="16">
        <f t="shared" si="124"/>
        <v>24.262962962962963</v>
      </c>
      <c r="F137" s="16">
        <f t="shared" si="124"/>
        <v>2.662962962962963</v>
      </c>
      <c r="G137" s="16">
        <f t="shared" si="124"/>
        <v>9.6814814814814802</v>
      </c>
      <c r="H137" s="16">
        <f t="shared" si="124"/>
        <v>6.6814814814814811</v>
      </c>
      <c r="I137" s="16">
        <f t="shared" si="124"/>
        <v>4.1259259259259258</v>
      </c>
      <c r="J137" s="16">
        <f t="shared" si="124"/>
        <v>53.859259259259254</v>
      </c>
      <c r="K137" s="16">
        <f t="shared" si="124"/>
        <v>50.166666666666657</v>
      </c>
      <c r="L137" s="16">
        <f t="shared" si="124"/>
        <v>45.374074074074073</v>
      </c>
      <c r="M137" s="16">
        <f t="shared" si="124"/>
        <v>49.774074074074065</v>
      </c>
      <c r="N137" s="16">
        <f t="shared" ref="N137" si="125">N63/2.7</f>
        <v>10.670370370370369</v>
      </c>
    </row>
    <row r="138" spans="1:14">
      <c r="A138" s="30" t="s">
        <v>55</v>
      </c>
      <c r="B138" s="16">
        <f t="shared" ref="B138:M138" si="126">B64/2.7</f>
        <v>7.5222222222222213</v>
      </c>
      <c r="C138" s="16">
        <f t="shared" si="126"/>
        <v>4.9148148148148145</v>
      </c>
      <c r="D138" s="16">
        <f t="shared" si="126"/>
        <v>9.0222222222222221</v>
      </c>
      <c r="E138" s="16">
        <f t="shared" si="126"/>
        <v>8.5962962962962965</v>
      </c>
      <c r="F138" s="16">
        <f t="shared" si="126"/>
        <v>19.711111111111109</v>
      </c>
      <c r="G138" s="16">
        <f t="shared" si="126"/>
        <v>14.011111111111109</v>
      </c>
      <c r="H138" s="16">
        <f t="shared" si="126"/>
        <v>18.55185185185185</v>
      </c>
      <c r="I138" s="16">
        <f t="shared" si="126"/>
        <v>17.707407407407405</v>
      </c>
      <c r="J138" s="16">
        <f t="shared" si="126"/>
        <v>16.918518518518518</v>
      </c>
      <c r="K138" s="16">
        <f t="shared" si="126"/>
        <v>14.474074074074073</v>
      </c>
      <c r="L138" s="16">
        <f t="shared" si="126"/>
        <v>22.62962962962963</v>
      </c>
      <c r="M138" s="16">
        <f t="shared" si="126"/>
        <v>23.537037037037035</v>
      </c>
      <c r="N138" s="16">
        <f t="shared" ref="N138" si="127">N64/2.7</f>
        <v>18.518518518518519</v>
      </c>
    </row>
    <row r="139" spans="1:14">
      <c r="A139" s="30" t="s">
        <v>56</v>
      </c>
      <c r="B139" s="16">
        <f t="shared" ref="B139:M139" si="128">B65/2.7</f>
        <v>0</v>
      </c>
      <c r="C139" s="16">
        <f t="shared" si="128"/>
        <v>0</v>
      </c>
      <c r="D139" s="16">
        <f t="shared" si="128"/>
        <v>0</v>
      </c>
      <c r="E139" s="16">
        <f t="shared" si="128"/>
        <v>0</v>
      </c>
      <c r="F139" s="16">
        <f t="shared" si="128"/>
        <v>0</v>
      </c>
      <c r="G139" s="16">
        <f t="shared" si="128"/>
        <v>0</v>
      </c>
      <c r="H139" s="16">
        <f t="shared" si="128"/>
        <v>0</v>
      </c>
      <c r="I139" s="16">
        <f t="shared" si="128"/>
        <v>0</v>
      </c>
      <c r="J139" s="16">
        <f t="shared" si="128"/>
        <v>0</v>
      </c>
      <c r="K139" s="16">
        <f t="shared" si="128"/>
        <v>0</v>
      </c>
      <c r="L139" s="16">
        <f t="shared" si="128"/>
        <v>0</v>
      </c>
      <c r="M139" s="16">
        <f t="shared" si="128"/>
        <v>0</v>
      </c>
      <c r="N139" s="16">
        <f t="shared" ref="N139" si="129">N65/2.7</f>
        <v>0</v>
      </c>
    </row>
    <row r="140" spans="1:14">
      <c r="A140" s="30" t="s">
        <v>57</v>
      </c>
      <c r="B140" s="16">
        <f t="shared" ref="B140:M140" si="130">B66/2.7</f>
        <v>-1.4296296296296296</v>
      </c>
      <c r="C140" s="16">
        <f t="shared" si="130"/>
        <v>0.29259259259259257</v>
      </c>
      <c r="D140" s="16">
        <f t="shared" si="130"/>
        <v>-2.3296296296296295</v>
      </c>
      <c r="E140" s="16">
        <f t="shared" si="130"/>
        <v>0.1111111111111111</v>
      </c>
      <c r="F140" s="16">
        <f t="shared" si="130"/>
        <v>-2.2999999999999998</v>
      </c>
      <c r="G140" s="16">
        <f t="shared" si="130"/>
        <v>-0.81111111111111101</v>
      </c>
      <c r="H140" s="16">
        <f t="shared" si="130"/>
        <v>9.2592592592592587E-2</v>
      </c>
      <c r="I140" s="16">
        <f t="shared" si="130"/>
        <v>-0.6</v>
      </c>
      <c r="J140" s="16">
        <f t="shared" si="130"/>
        <v>0</v>
      </c>
      <c r="K140" s="16">
        <f t="shared" si="130"/>
        <v>0</v>
      </c>
      <c r="L140" s="16">
        <f t="shared" si="130"/>
        <v>0</v>
      </c>
      <c r="M140" s="16">
        <f t="shared" si="130"/>
        <v>0</v>
      </c>
      <c r="N140" s="16">
        <f t="shared" ref="N140" si="131">N66/2.7</f>
        <v>0</v>
      </c>
    </row>
    <row r="141" spans="1:14">
      <c r="A141" s="30" t="s">
        <v>34</v>
      </c>
      <c r="B141" s="16">
        <f t="shared" ref="B141:M141" si="132">B67/2.7</f>
        <v>-1.3518518518518516</v>
      </c>
      <c r="C141" s="16">
        <f t="shared" si="132"/>
        <v>2.1814814814814811</v>
      </c>
      <c r="D141" s="16">
        <f t="shared" si="132"/>
        <v>-2.3296296296296295</v>
      </c>
      <c r="E141" s="16">
        <f t="shared" si="132"/>
        <v>2.6111111111111107</v>
      </c>
      <c r="F141" s="16">
        <f t="shared" si="132"/>
        <v>-2.2999999999999998</v>
      </c>
      <c r="G141" s="16">
        <f t="shared" si="132"/>
        <v>-0.81111111111111101</v>
      </c>
      <c r="H141" s="16">
        <f t="shared" si="132"/>
        <v>9.2592592592592587E-2</v>
      </c>
      <c r="I141" s="16">
        <f t="shared" si="132"/>
        <v>-0.6</v>
      </c>
      <c r="J141" s="16">
        <f t="shared" si="132"/>
        <v>0</v>
      </c>
      <c r="K141" s="16">
        <f t="shared" si="132"/>
        <v>0</v>
      </c>
      <c r="L141" s="16">
        <f t="shared" si="132"/>
        <v>0</v>
      </c>
      <c r="M141" s="16">
        <f t="shared" si="132"/>
        <v>0</v>
      </c>
      <c r="N141" s="16">
        <f t="shared" ref="N141" si="133">N67/2.7</f>
        <v>0</v>
      </c>
    </row>
    <row r="142" spans="1:14">
      <c r="A142" s="30" t="s">
        <v>35</v>
      </c>
      <c r="B142" s="16">
        <f t="shared" ref="B142:M142" si="134">B68/2.7</f>
        <v>-7.7777777777777765E-2</v>
      </c>
      <c r="C142" s="16">
        <f t="shared" si="134"/>
        <v>-1.8888888888888886</v>
      </c>
      <c r="D142" s="16">
        <f t="shared" si="134"/>
        <v>0</v>
      </c>
      <c r="E142" s="16">
        <f t="shared" si="134"/>
        <v>-2.5</v>
      </c>
      <c r="F142" s="16">
        <f t="shared" si="134"/>
        <v>0</v>
      </c>
      <c r="G142" s="16">
        <f t="shared" si="134"/>
        <v>0</v>
      </c>
      <c r="H142" s="16">
        <f t="shared" si="134"/>
        <v>0</v>
      </c>
      <c r="I142" s="16">
        <f t="shared" si="134"/>
        <v>0</v>
      </c>
      <c r="J142" s="16">
        <f t="shared" si="134"/>
        <v>0</v>
      </c>
      <c r="K142" s="16">
        <f t="shared" si="134"/>
        <v>0</v>
      </c>
      <c r="L142" s="16">
        <f t="shared" si="134"/>
        <v>0</v>
      </c>
      <c r="M142" s="16">
        <f t="shared" si="134"/>
        <v>0</v>
      </c>
      <c r="N142" s="16">
        <f t="shared" ref="N142" si="135">N68/2.7</f>
        <v>0</v>
      </c>
    </row>
    <row r="143" spans="1:14" ht="13.5" thickBot="1">
      <c r="A143" s="31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</row>
  </sheetData>
  <printOptions horizontalCentered="1" verticalCentered="1"/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DMECCBFORMAT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Ramotar</dc:creator>
  <cp:lastModifiedBy>Marissa Ramotar</cp:lastModifiedBy>
  <dcterms:created xsi:type="dcterms:W3CDTF">2025-08-11T15:28:04Z</dcterms:created>
  <dcterms:modified xsi:type="dcterms:W3CDTF">2025-08-12T20:35:23Z</dcterms:modified>
</cp:coreProperties>
</file>