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0490" windowHeight="7320"/>
  </bookViews>
  <sheets>
    <sheet name="GDECCBFORM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61" i="1"/>
  <c r="N135" i="1" s="1"/>
  <c r="N138" i="1"/>
  <c r="N137" i="1"/>
  <c r="N136" i="1"/>
  <c r="N133" i="1"/>
  <c r="N132" i="1"/>
  <c r="N130" i="1"/>
  <c r="N124" i="1"/>
  <c r="N121" i="1"/>
  <c r="N120" i="1"/>
  <c r="N119" i="1"/>
  <c r="N118" i="1"/>
  <c r="N117" i="1"/>
  <c r="N116" i="1"/>
  <c r="N115" i="1"/>
  <c r="N114" i="1"/>
  <c r="N113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12" i="1"/>
  <c r="N11" i="1" s="1"/>
  <c r="N57" i="1" l="1"/>
  <c r="N131" i="1" s="1"/>
  <c r="N37" i="1"/>
  <c r="N36" i="1" s="1"/>
  <c r="N53" i="1" s="1"/>
  <c r="N51" i="1" s="1"/>
  <c r="N10" i="1"/>
  <c r="N87" i="1"/>
  <c r="N86" i="1" s="1"/>
  <c r="N85" i="1" s="1"/>
  <c r="N134" i="1"/>
  <c r="N139" i="1"/>
  <c r="N112" i="1"/>
  <c r="N111" i="1" s="1"/>
  <c r="N110" i="1" s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I139" i="1"/>
  <c r="H139" i="1"/>
  <c r="G139" i="1"/>
  <c r="E139" i="1"/>
  <c r="D139" i="1"/>
  <c r="C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J136" i="1"/>
  <c r="I136" i="1"/>
  <c r="F136" i="1"/>
  <c r="E136" i="1"/>
  <c r="C136" i="1"/>
  <c r="B136" i="1"/>
  <c r="M61" i="1"/>
  <c r="M135" i="1" s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K132" i="1"/>
  <c r="J132" i="1"/>
  <c r="I132" i="1"/>
  <c r="G132" i="1"/>
  <c r="F132" i="1"/>
  <c r="E132" i="1"/>
  <c r="C132" i="1"/>
  <c r="B132" i="1"/>
  <c r="M57" i="1"/>
  <c r="M131" i="1" s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L112" i="1"/>
  <c r="K112" i="1"/>
  <c r="G112" i="1"/>
  <c r="E112" i="1"/>
  <c r="C112" i="1"/>
  <c r="B112" i="1"/>
  <c r="E37" i="1"/>
  <c r="E36" i="1" s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L86" i="1" s="1"/>
  <c r="K87" i="1"/>
  <c r="J12" i="1"/>
  <c r="J11" i="1" s="1"/>
  <c r="H87" i="1"/>
  <c r="H86" i="1" s="1"/>
  <c r="G87" i="1"/>
  <c r="E87" i="1"/>
  <c r="C87" i="1"/>
  <c r="M12" i="1"/>
  <c r="M11" i="1" s="1"/>
  <c r="H12" i="1"/>
  <c r="H11" i="1" s="1"/>
  <c r="G12" i="1"/>
  <c r="G11" i="1" s="1"/>
  <c r="K111" i="1" l="1"/>
  <c r="K110" i="1" s="1"/>
  <c r="N49" i="1"/>
  <c r="N54" i="1"/>
  <c r="N52" i="1" s="1"/>
  <c r="G57" i="1"/>
  <c r="G131" i="1" s="1"/>
  <c r="C61" i="1"/>
  <c r="C135" i="1" s="1"/>
  <c r="N84" i="1"/>
  <c r="N128" i="1" s="1"/>
  <c r="N126" i="1" s="1"/>
  <c r="N127" i="1"/>
  <c r="N125" i="1" s="1"/>
  <c r="N123" i="1"/>
  <c r="E61" i="1"/>
  <c r="E135" i="1" s="1"/>
  <c r="I57" i="1"/>
  <c r="I131" i="1" s="1"/>
  <c r="I61" i="1"/>
  <c r="I135" i="1" s="1"/>
  <c r="G37" i="1"/>
  <c r="G36" i="1" s="1"/>
  <c r="G53" i="1" s="1"/>
  <c r="G51" i="1" s="1"/>
  <c r="K57" i="1"/>
  <c r="K131" i="1" s="1"/>
  <c r="K37" i="1"/>
  <c r="K36" i="1" s="1"/>
  <c r="B57" i="1"/>
  <c r="B131" i="1" s="1"/>
  <c r="F57" i="1"/>
  <c r="F131" i="1" s="1"/>
  <c r="C86" i="1"/>
  <c r="C85" i="1" s="1"/>
  <c r="C84" i="1" s="1"/>
  <c r="K86" i="1"/>
  <c r="K85" i="1" s="1"/>
  <c r="K123" i="1" s="1"/>
  <c r="L85" i="1"/>
  <c r="L84" i="1" s="1"/>
  <c r="L111" i="1"/>
  <c r="L110" i="1" s="1"/>
  <c r="H85" i="1"/>
  <c r="H84" i="1" s="1"/>
  <c r="J10" i="1"/>
  <c r="G10" i="1"/>
  <c r="G49" i="1"/>
  <c r="M10" i="1"/>
  <c r="G136" i="1"/>
  <c r="G61" i="1"/>
  <c r="G135" i="1" s="1"/>
  <c r="F139" i="1"/>
  <c r="F61" i="1"/>
  <c r="F135" i="1" s="1"/>
  <c r="D112" i="1"/>
  <c r="D111" i="1" s="1"/>
  <c r="D110" i="1" s="1"/>
  <c r="D37" i="1"/>
  <c r="D36" i="1" s="1"/>
  <c r="H112" i="1"/>
  <c r="H111" i="1" s="1"/>
  <c r="H110" i="1" s="1"/>
  <c r="H37" i="1"/>
  <c r="H36" i="1" s="1"/>
  <c r="H53" i="1" s="1"/>
  <c r="H51" i="1" s="1"/>
  <c r="H10" i="1"/>
  <c r="B12" i="1"/>
  <c r="B11" i="1" s="1"/>
  <c r="B87" i="1"/>
  <c r="B86" i="1" s="1"/>
  <c r="B85" i="1" s="1"/>
  <c r="F12" i="1"/>
  <c r="F11" i="1" s="1"/>
  <c r="F87" i="1"/>
  <c r="F86" i="1" s="1"/>
  <c r="F85" i="1" s="1"/>
  <c r="G86" i="1"/>
  <c r="G85" i="1" s="1"/>
  <c r="K136" i="1"/>
  <c r="K61" i="1"/>
  <c r="K135" i="1" s="1"/>
  <c r="B139" i="1"/>
  <c r="B61" i="1"/>
  <c r="B135" i="1" s="1"/>
  <c r="J139" i="1"/>
  <c r="J61" i="1"/>
  <c r="J135" i="1" s="1"/>
  <c r="J87" i="1"/>
  <c r="J86" i="1" s="1"/>
  <c r="J85" i="1" s="1"/>
  <c r="C12" i="1"/>
  <c r="C11" i="1" s="1"/>
  <c r="K12" i="1"/>
  <c r="K11" i="1" s="1"/>
  <c r="D12" i="1"/>
  <c r="D11" i="1" s="1"/>
  <c r="D87" i="1"/>
  <c r="D86" i="1" s="1"/>
  <c r="D85" i="1" s="1"/>
  <c r="E12" i="1"/>
  <c r="E11" i="1" s="1"/>
  <c r="L12" i="1"/>
  <c r="L11" i="1" s="1"/>
  <c r="E86" i="1"/>
  <c r="E85" i="1" s="1"/>
  <c r="I87" i="1"/>
  <c r="I86" i="1" s="1"/>
  <c r="I85" i="1" s="1"/>
  <c r="I12" i="1"/>
  <c r="I11" i="1" s="1"/>
  <c r="M86" i="1"/>
  <c r="M85" i="1" s="1"/>
  <c r="E111" i="1"/>
  <c r="E110" i="1" s="1"/>
  <c r="I112" i="1"/>
  <c r="I111" i="1" s="1"/>
  <c r="I110" i="1" s="1"/>
  <c r="I37" i="1"/>
  <c r="I36" i="1" s="1"/>
  <c r="M112" i="1"/>
  <c r="M111" i="1" s="1"/>
  <c r="M110" i="1" s="1"/>
  <c r="M37" i="1"/>
  <c r="M36" i="1" s="1"/>
  <c r="M53" i="1" s="1"/>
  <c r="M51" i="1" s="1"/>
  <c r="C114" i="1"/>
  <c r="C111" i="1" s="1"/>
  <c r="C110" i="1" s="1"/>
  <c r="C37" i="1"/>
  <c r="C36" i="1" s="1"/>
  <c r="L37" i="1"/>
  <c r="L36" i="1" s="1"/>
  <c r="G111" i="1"/>
  <c r="G110" i="1" s="1"/>
  <c r="D136" i="1"/>
  <c r="D61" i="1"/>
  <c r="D135" i="1" s="1"/>
  <c r="H136" i="1"/>
  <c r="H61" i="1"/>
  <c r="H135" i="1" s="1"/>
  <c r="L136" i="1"/>
  <c r="L61" i="1"/>
  <c r="L135" i="1" s="1"/>
  <c r="B111" i="1"/>
  <c r="B110" i="1" s="1"/>
  <c r="B37" i="1"/>
  <c r="B36" i="1" s="1"/>
  <c r="F37" i="1"/>
  <c r="F36" i="1" s="1"/>
  <c r="F112" i="1"/>
  <c r="F111" i="1" s="1"/>
  <c r="F110" i="1" s="1"/>
  <c r="J112" i="1"/>
  <c r="J111" i="1" s="1"/>
  <c r="J110" i="1" s="1"/>
  <c r="J37" i="1"/>
  <c r="J36" i="1" s="1"/>
  <c r="J53" i="1" s="1"/>
  <c r="J51" i="1" s="1"/>
  <c r="C57" i="1"/>
  <c r="C131" i="1" s="1"/>
  <c r="E57" i="1"/>
  <c r="E131" i="1" s="1"/>
  <c r="J57" i="1"/>
  <c r="J131" i="1" s="1"/>
  <c r="D132" i="1"/>
  <c r="D57" i="1"/>
  <c r="D131" i="1" s="1"/>
  <c r="H132" i="1"/>
  <c r="H57" i="1"/>
  <c r="H131" i="1" s="1"/>
  <c r="L132" i="1"/>
  <c r="L57" i="1"/>
  <c r="L131" i="1" s="1"/>
  <c r="G54" i="1" l="1"/>
  <c r="G52" i="1" s="1"/>
  <c r="K127" i="1"/>
  <c r="K125" i="1" s="1"/>
  <c r="L127" i="1"/>
  <c r="L125" i="1" s="1"/>
  <c r="K84" i="1"/>
  <c r="K128" i="1" s="1"/>
  <c r="K126" i="1" s="1"/>
  <c r="C127" i="1"/>
  <c r="C125" i="1" s="1"/>
  <c r="H127" i="1"/>
  <c r="H125" i="1" s="1"/>
  <c r="H128" i="1"/>
  <c r="H126" i="1" s="1"/>
  <c r="L128" i="1"/>
  <c r="L126" i="1" s="1"/>
  <c r="H123" i="1"/>
  <c r="L123" i="1"/>
  <c r="M54" i="1"/>
  <c r="M52" i="1" s="1"/>
  <c r="I127" i="1"/>
  <c r="I125" i="1" s="1"/>
  <c r="I123" i="1"/>
  <c r="I84" i="1"/>
  <c r="I128" i="1" s="1"/>
  <c r="I126" i="1" s="1"/>
  <c r="G127" i="1"/>
  <c r="G125" i="1" s="1"/>
  <c r="G123" i="1"/>
  <c r="G84" i="1"/>
  <c r="G128" i="1" s="1"/>
  <c r="G126" i="1" s="1"/>
  <c r="B123" i="1"/>
  <c r="B127" i="1"/>
  <c r="B125" i="1" s="1"/>
  <c r="B84" i="1"/>
  <c r="B128" i="1" s="1"/>
  <c r="B126" i="1" s="1"/>
  <c r="J49" i="1"/>
  <c r="E127" i="1"/>
  <c r="E125" i="1" s="1"/>
  <c r="E123" i="1"/>
  <c r="E84" i="1"/>
  <c r="E128" i="1" s="1"/>
  <c r="E126" i="1" s="1"/>
  <c r="E53" i="1"/>
  <c r="E51" i="1" s="1"/>
  <c r="E49" i="1"/>
  <c r="E10" i="1"/>
  <c r="E54" i="1" s="1"/>
  <c r="E52" i="1" s="1"/>
  <c r="J127" i="1"/>
  <c r="J125" i="1" s="1"/>
  <c r="J123" i="1"/>
  <c r="J84" i="1"/>
  <c r="J128" i="1" s="1"/>
  <c r="J126" i="1" s="1"/>
  <c r="B53" i="1"/>
  <c r="B51" i="1" s="1"/>
  <c r="B10" i="1"/>
  <c r="B54" i="1" s="1"/>
  <c r="B52" i="1" s="1"/>
  <c r="B49" i="1"/>
  <c r="C128" i="1"/>
  <c r="C126" i="1" s="1"/>
  <c r="L10" i="1"/>
  <c r="L54" i="1" s="1"/>
  <c r="L52" i="1" s="1"/>
  <c r="L53" i="1"/>
  <c r="L51" i="1" s="1"/>
  <c r="L49" i="1"/>
  <c r="C49" i="1"/>
  <c r="C53" i="1"/>
  <c r="C51" i="1" s="1"/>
  <c r="C10" i="1"/>
  <c r="C54" i="1" s="1"/>
  <c r="C52" i="1" s="1"/>
  <c r="M127" i="1"/>
  <c r="M125" i="1" s="1"/>
  <c r="M84" i="1"/>
  <c r="M128" i="1" s="1"/>
  <c r="M126" i="1" s="1"/>
  <c r="M123" i="1"/>
  <c r="D127" i="1"/>
  <c r="D125" i="1" s="1"/>
  <c r="D123" i="1"/>
  <c r="D84" i="1"/>
  <c r="D128" i="1" s="1"/>
  <c r="D126" i="1" s="1"/>
  <c r="F127" i="1"/>
  <c r="F125" i="1" s="1"/>
  <c r="F123" i="1"/>
  <c r="F84" i="1"/>
  <c r="F128" i="1" s="1"/>
  <c r="F126" i="1" s="1"/>
  <c r="H49" i="1"/>
  <c r="M49" i="1"/>
  <c r="C123" i="1"/>
  <c r="J54" i="1"/>
  <c r="J52" i="1" s="1"/>
  <c r="I53" i="1"/>
  <c r="I51" i="1" s="1"/>
  <c r="I49" i="1"/>
  <c r="I10" i="1"/>
  <c r="I54" i="1" s="1"/>
  <c r="I52" i="1" s="1"/>
  <c r="D10" i="1"/>
  <c r="D54" i="1" s="1"/>
  <c r="D52" i="1" s="1"/>
  <c r="D49" i="1"/>
  <c r="D53" i="1"/>
  <c r="D51" i="1" s="1"/>
  <c r="K53" i="1"/>
  <c r="K51" i="1" s="1"/>
  <c r="K49" i="1"/>
  <c r="K10" i="1"/>
  <c r="K54" i="1" s="1"/>
  <c r="K52" i="1" s="1"/>
  <c r="F53" i="1"/>
  <c r="F51" i="1" s="1"/>
  <c r="F49" i="1"/>
  <c r="F10" i="1"/>
  <c r="F54" i="1" s="1"/>
  <c r="F52" i="1" s="1"/>
  <c r="H54" i="1"/>
  <c r="H52" i="1" s="1"/>
</calcChain>
</file>

<file path=xl/sharedStrings.xml><?xml version="1.0" encoding="utf-8"?>
<sst xmlns="http://schemas.openxmlformats.org/spreadsheetml/2006/main" count="184" uniqueCount="62">
  <si>
    <t>GRENADA</t>
  </si>
  <si>
    <t>Summary of Central Government Operations</t>
  </si>
  <si>
    <t>Millions of Eastern Caribbean dollars (EC$ Mn.)</t>
  </si>
  <si>
    <t>ACCOUNTS</t>
  </si>
  <si>
    <t>TOTAL REVENUE AND GRANTS (1+2+3)</t>
  </si>
  <si>
    <t>1. Current Revenue</t>
  </si>
  <si>
    <t xml:space="preserve">    Tax Revenue</t>
  </si>
  <si>
    <t xml:space="preserve">        Taxes on Income, Profit and Capital Gains</t>
  </si>
  <si>
    <t xml:space="preserve">                Corporate Tax</t>
  </si>
  <si>
    <t xml:space="preserve">                Personal/Individual Tax</t>
  </si>
  <si>
    <t xml:space="preserve">                Withholding/Non-Resident Tax</t>
  </si>
  <si>
    <t xml:space="preserve">        Taxes on Property</t>
  </si>
  <si>
    <t xml:space="preserve">        Taxes on Goods and Services</t>
  </si>
  <si>
    <t xml:space="preserve">                Value Added Tax/Sales Tax</t>
  </si>
  <si>
    <t xml:space="preserve">                Excise Tax</t>
  </si>
  <si>
    <t xml:space="preserve">                Stamp Duties</t>
  </si>
  <si>
    <t xml:space="preserve">                Consumption Tax</t>
  </si>
  <si>
    <t xml:space="preserve">                Licences</t>
  </si>
  <si>
    <t xml:space="preserve">        Taxes on International Trade and Transactions</t>
  </si>
  <si>
    <t xml:space="preserve">                Import Duty</t>
  </si>
  <si>
    <t xml:space="preserve">                Customs Service Tax/Customs Service Charge</t>
  </si>
  <si>
    <t xml:space="preserve">                Consumption Tax on imports</t>
  </si>
  <si>
    <t xml:space="preserve">                Environment Levy</t>
  </si>
  <si>
    <t xml:space="preserve">        Other Taxes</t>
  </si>
  <si>
    <t xml:space="preserve">    Non Tax Revenue/Other Revenue</t>
  </si>
  <si>
    <t xml:space="preserve">        Citizenship by Investment</t>
  </si>
  <si>
    <t>2. Capital Revenue</t>
  </si>
  <si>
    <t>3. Grants</t>
  </si>
  <si>
    <t>of which Capital Grants</t>
  </si>
  <si>
    <t>TOTAL EXPENDITURE AND NET LENDING (4+5)</t>
  </si>
  <si>
    <t>4. Current Expenditure</t>
  </si>
  <si>
    <t xml:space="preserve">    Personal Emoluments/Compensation of Employees</t>
  </si>
  <si>
    <t xml:space="preserve">    Goods and Services</t>
  </si>
  <si>
    <t xml:space="preserve">    Interest Payments</t>
  </si>
  <si>
    <t xml:space="preserve">        Domestic</t>
  </si>
  <si>
    <t xml:space="preserve">        External</t>
  </si>
  <si>
    <t xml:space="preserve">    Transfers and Subsidies</t>
  </si>
  <si>
    <t xml:space="preserve">        Pension</t>
  </si>
  <si>
    <t xml:space="preserve">        Grants and Contributions</t>
  </si>
  <si>
    <t>5. Capital Expenditure and Net Lending</t>
  </si>
  <si>
    <t xml:space="preserve">   Of which: Capital Expenditure</t>
  </si>
  <si>
    <t>CURRENT ACCOUNT BALANCE (BEFORE GRANTS) (1 -4)</t>
  </si>
  <si>
    <t>CURRENT ACCOUNT BALANCE (AFTER GRANTS)</t>
  </si>
  <si>
    <t>PRIMARY BALANCE (BEFORE GRANTS)</t>
  </si>
  <si>
    <t>PRIMARY BALANCE (AFTER GRANTS)</t>
  </si>
  <si>
    <t>OVERALL BALANCE (BEFORE GRANTS)</t>
  </si>
  <si>
    <t>OVERALL BALANCE (AFTER GRANTS)</t>
  </si>
  <si>
    <t>FINANCING</t>
  </si>
  <si>
    <t xml:space="preserve">    Domestic</t>
  </si>
  <si>
    <t xml:space="preserve">        ECCB (net)</t>
  </si>
  <si>
    <t xml:space="preserve">        Commercial Banks (net)</t>
  </si>
  <si>
    <t xml:space="preserve">        Other</t>
  </si>
  <si>
    <t xml:space="preserve">    External</t>
  </si>
  <si>
    <t xml:space="preserve">        Net Disbursements/(Amortisation)</t>
  </si>
  <si>
    <t xml:space="preserve">            Disbursements</t>
  </si>
  <si>
    <t xml:space="preserve">            Amortisation</t>
  </si>
  <si>
    <t xml:space="preserve">        Change in Government Foreign Assets</t>
  </si>
  <si>
    <t xml:space="preserve">    Arrears</t>
  </si>
  <si>
    <t>Source:</t>
  </si>
  <si>
    <t>Web site of the Eastern Caribbean Central Bank (http://www.eccb-centralbank.org/Statistics/index.asp#fiscalaccounts)</t>
  </si>
  <si>
    <t>Millions of United States dollars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</si>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</sst>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_);_(@_)"/>
    <numFmt numFmtId="165" formatCode="_(* #,##0.00_);_(* \(#,##0.00\);_(* &quot;-&quot;_);_(@_)"/>
    <numFmt numFmtId="166" formatCode="[$-409]d\-mmm\-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MT"/>
    </font>
    <font>
      <b/>
      <sz val="10"/>
      <name val="Arial MT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17" fontId="3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Border="1"/>
    <xf numFmtId="0" fontId="2" fillId="0" borderId="0" xfId="0" applyFont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/>
    <xf numFmtId="43" fontId="6" fillId="0" borderId="0" xfId="2" applyFont="1" applyAlignment="1">
      <alignment horizontal="right"/>
    </xf>
    <xf numFmtId="0" fontId="8" fillId="0" borderId="0" xfId="3" applyFont="1" applyBorder="1"/>
    <xf numFmtId="164" fontId="3" fillId="0" borderId="0" xfId="2" applyNumberFormat="1" applyFont="1" applyAlignment="1">
      <alignment horizontal="right"/>
    </xf>
    <xf numFmtId="0" fontId="4" fillId="0" borderId="0" xfId="0" applyFont="1" applyBorder="1" applyAlignment="1">
      <alignment horizontal="left" indent="1"/>
    </xf>
    <xf numFmtId="0" fontId="4" fillId="0" borderId="0" xfId="0" applyFont="1"/>
    <xf numFmtId="0" fontId="4" fillId="0" borderId="0" xfId="0" applyFont="1" applyBorder="1" applyAlignment="1">
      <alignment horizontal="left" indent="2"/>
    </xf>
    <xf numFmtId="164" fontId="6" fillId="0" borderId="0" xfId="2" applyNumberFormat="1" applyFont="1" applyAlignment="1">
      <alignment horizontal="right"/>
    </xf>
    <xf numFmtId="0" fontId="9" fillId="0" borderId="0" xfId="0" applyFont="1" applyBorder="1" applyAlignment="1">
      <alignment horizontal="left" indent="3"/>
    </xf>
    <xf numFmtId="164" fontId="10" fillId="0" borderId="0" xfId="2" applyNumberFormat="1" applyFont="1" applyAlignment="1">
      <alignment horizontal="right"/>
    </xf>
    <xf numFmtId="0" fontId="9" fillId="0" borderId="0" xfId="0" applyFont="1"/>
    <xf numFmtId="0" fontId="2" fillId="0" borderId="0" xfId="0" applyFont="1" applyBorder="1" applyAlignment="1">
      <alignment horizontal="left" indent="3"/>
    </xf>
    <xf numFmtId="0" fontId="2" fillId="0" borderId="0" xfId="0" applyFont="1" applyBorder="1" applyAlignment="1">
      <alignment horizontal="left" indent="5"/>
    </xf>
    <xf numFmtId="0" fontId="2" fillId="0" borderId="0" xfId="0" applyFont="1" applyBorder="1" applyAlignment="1">
      <alignment horizontal="left" indent="4"/>
    </xf>
    <xf numFmtId="0" fontId="2" fillId="0" borderId="0" xfId="0" applyFont="1" applyBorder="1" applyAlignment="1">
      <alignment horizontal="left" indent="2"/>
    </xf>
    <xf numFmtId="165" fontId="3" fillId="0" borderId="0" xfId="2" applyNumberFormat="1" applyFont="1" applyAlignment="1">
      <alignment horizontal="right"/>
    </xf>
    <xf numFmtId="0" fontId="4" fillId="0" borderId="0" xfId="0" applyFont="1" applyBorder="1"/>
    <xf numFmtId="164" fontId="4" fillId="0" borderId="0" xfId="1" applyNumberFormat="1" applyFont="1" applyBorder="1"/>
    <xf numFmtId="0" fontId="2" fillId="0" borderId="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64" fontId="2" fillId="0" borderId="3" xfId="1" applyNumberFormat="1" applyFont="1" applyBorder="1"/>
    <xf numFmtId="43" fontId="2" fillId="0" borderId="2" xfId="1" applyFont="1" applyBorder="1"/>
    <xf numFmtId="166" fontId="11" fillId="0" borderId="0" xfId="0" applyNumberFormat="1" applyFont="1" applyFill="1" applyAlignment="1">
      <alignment horizontal="left"/>
    </xf>
    <xf numFmtId="166" fontId="9" fillId="0" borderId="0" xfId="0" applyNumberFormat="1" applyFont="1" applyFill="1" applyAlignment="1">
      <alignment horizontal="left"/>
    </xf>
    <xf numFmtId="164" fontId="2" fillId="0" borderId="0" xfId="1" applyNumberFormat="1" applyFont="1" applyBorder="1"/>
  </cellXfs>
  <cellStyles count="4">
    <cellStyle name="Comma" xfId="1" builtinId="3"/>
    <cellStyle name="Comma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143"/>
  <sheetViews>
    <sheetView tabSelected="1" zoomScaleNormal="100" zoomScaleSheetLayoutView="40" workbookViewId="0">
      <selection activeCell="D15" sqref="D15"/>
    </sheetView>
  </sheetViews>
  <sheetFormatPr defaultRowHeight="12.75"/>
  <cols>
    <col min="1" max="1" width="53.7109375" style="1" customWidth="1"/>
    <col min="2" max="2" width="10.7109375" style="3" customWidth="1"/>
    <col min="3" max="10" width="10.7109375" style="1" customWidth="1"/>
    <col min="11" max="14" width="9.5703125" style="1" bestFit="1" customWidth="1"/>
    <col min="15" max="16384" width="9.140625" style="1"/>
  </cols>
  <sheetData>
    <row r="1" spans="1:14" ht="12.75" customHeight="1">
      <c r="B1" s="2"/>
      <c r="C1" s="2"/>
    </row>
    <row r="2" spans="1:14">
      <c r="A2" s="4"/>
    </row>
    <row r="3" spans="1:14">
      <c r="A3" s="4"/>
    </row>
    <row r="4" spans="1:14">
      <c r="A4" s="5" t="s">
        <v>0</v>
      </c>
    </row>
    <row r="5" spans="1:14">
      <c r="A5" s="6" t="s">
        <v>1</v>
      </c>
    </row>
    <row r="6" spans="1:14">
      <c r="A6" s="6"/>
    </row>
    <row r="7" spans="1:14">
      <c r="A7" s="6" t="s">
        <v>2</v>
      </c>
    </row>
    <row r="8" spans="1:14" s="9" customFormat="1" ht="19.5" customHeight="1" thickBot="1">
      <c r="A8" s="7" t="s">
        <v>3</v>
      </c>
      <c r="B8" s="8">
        <v>2012</v>
      </c>
      <c r="C8" s="8">
        <v>2013</v>
      </c>
      <c r="D8" s="8">
        <v>2014</v>
      </c>
      <c r="E8" s="8">
        <v>2015</v>
      </c>
      <c r="F8" s="8">
        <v>2016</v>
      </c>
      <c r="G8" s="8">
        <v>2017</v>
      </c>
      <c r="H8" s="8">
        <v>2018</v>
      </c>
      <c r="I8" s="8">
        <v>2019</v>
      </c>
      <c r="J8" s="8">
        <v>2020</v>
      </c>
      <c r="K8" s="8">
        <v>2021</v>
      </c>
      <c r="L8" s="8">
        <v>2022</v>
      </c>
      <c r="M8" s="8">
        <v>2023</v>
      </c>
      <c r="N8" s="8">
        <v>2024</v>
      </c>
    </row>
    <row r="9" spans="1:14">
      <c r="A9" s="10"/>
      <c r="B9" s="11"/>
      <c r="C9" s="11"/>
      <c r="D9" s="11"/>
      <c r="E9" s="11"/>
      <c r="F9" s="11"/>
      <c r="G9" s="11"/>
      <c r="H9" s="11"/>
      <c r="I9" s="11"/>
      <c r="J9" s="11"/>
    </row>
    <row r="10" spans="1:14">
      <c r="A10" s="12" t="s">
        <v>4</v>
      </c>
      <c r="B10" s="13">
        <f t="shared" ref="B10:M10" si="0">B11+B32+B33</f>
        <v>446.9</v>
      </c>
      <c r="C10" s="13">
        <f t="shared" si="0"/>
        <v>468.89000000000004</v>
      </c>
      <c r="D10" s="13">
        <f t="shared" si="0"/>
        <v>602.87</v>
      </c>
      <c r="E10" s="13">
        <f t="shared" si="0"/>
        <v>658.56999999999994</v>
      </c>
      <c r="F10" s="13">
        <f t="shared" si="0"/>
        <v>751.57</v>
      </c>
      <c r="G10" s="13">
        <f t="shared" si="0"/>
        <v>778.13999999999987</v>
      </c>
      <c r="H10" s="13">
        <f t="shared" si="0"/>
        <v>850.18000000000006</v>
      </c>
      <c r="I10" s="13">
        <f t="shared" si="0"/>
        <v>871.5200000000001</v>
      </c>
      <c r="J10" s="13">
        <f t="shared" si="0"/>
        <v>792.7</v>
      </c>
      <c r="K10" s="13">
        <f t="shared" si="0"/>
        <v>957.09</v>
      </c>
      <c r="L10" s="13">
        <f t="shared" si="0"/>
        <v>1088.3399999999999</v>
      </c>
      <c r="M10" s="13">
        <f t="shared" si="0"/>
        <v>1320.3799999999999</v>
      </c>
      <c r="N10" s="13">
        <f t="shared" ref="N10" si="1">N11+N32+N33</f>
        <v>1648.48</v>
      </c>
    </row>
    <row r="11" spans="1:14" s="15" customFormat="1">
      <c r="A11" s="14" t="s">
        <v>5</v>
      </c>
      <c r="B11" s="13">
        <f t="shared" ref="B11:M11" si="2">B12+B30</f>
        <v>425.27</v>
      </c>
      <c r="C11" s="13">
        <f t="shared" si="2"/>
        <v>437.58000000000004</v>
      </c>
      <c r="D11" s="13">
        <f t="shared" si="2"/>
        <v>502.32</v>
      </c>
      <c r="E11" s="13">
        <f t="shared" si="2"/>
        <v>571.26</v>
      </c>
      <c r="F11" s="13">
        <f t="shared" si="2"/>
        <v>651.58000000000004</v>
      </c>
      <c r="G11" s="13">
        <f t="shared" si="2"/>
        <v>700.06999999999994</v>
      </c>
      <c r="H11" s="13">
        <f t="shared" si="2"/>
        <v>755.8900000000001</v>
      </c>
      <c r="I11" s="13">
        <f t="shared" si="2"/>
        <v>777.99000000000012</v>
      </c>
      <c r="J11" s="13">
        <f t="shared" si="2"/>
        <v>689.58</v>
      </c>
      <c r="K11" s="13">
        <f t="shared" si="2"/>
        <v>727.12</v>
      </c>
      <c r="L11" s="13">
        <f t="shared" si="2"/>
        <v>863.91</v>
      </c>
      <c r="M11" s="13">
        <f t="shared" si="2"/>
        <v>1302.2199999999998</v>
      </c>
      <c r="N11" s="13">
        <f t="shared" ref="N11" si="3">N12+N30</f>
        <v>1628.35</v>
      </c>
    </row>
    <row r="12" spans="1:14">
      <c r="A12" s="16" t="s">
        <v>6</v>
      </c>
      <c r="B12" s="17">
        <f t="shared" ref="B12:M12" si="4">SUM(B13,B17,B18,B24,B29)</f>
        <v>403.18</v>
      </c>
      <c r="C12" s="17">
        <f t="shared" si="4"/>
        <v>419.34000000000003</v>
      </c>
      <c r="D12" s="17">
        <f t="shared" si="4"/>
        <v>478.15</v>
      </c>
      <c r="E12" s="17">
        <f t="shared" si="4"/>
        <v>530.23</v>
      </c>
      <c r="F12" s="17">
        <f t="shared" si="4"/>
        <v>617.12</v>
      </c>
      <c r="G12" s="17">
        <f t="shared" si="4"/>
        <v>670.04</v>
      </c>
      <c r="H12" s="17">
        <f t="shared" si="4"/>
        <v>723.08</v>
      </c>
      <c r="I12" s="17">
        <f t="shared" si="4"/>
        <v>737.42000000000007</v>
      </c>
      <c r="J12" s="17">
        <f t="shared" si="4"/>
        <v>642.18000000000006</v>
      </c>
      <c r="K12" s="17">
        <f t="shared" si="4"/>
        <v>642.59</v>
      </c>
      <c r="L12" s="17">
        <f t="shared" si="4"/>
        <v>733.5</v>
      </c>
      <c r="M12" s="17">
        <f t="shared" si="4"/>
        <v>869.70999999999992</v>
      </c>
      <c r="N12" s="17">
        <f t="shared" ref="N12" si="5">SUM(N13,N17,N18,N24,N29)</f>
        <v>912.51</v>
      </c>
    </row>
    <row r="13" spans="1:14" s="20" customFormat="1">
      <c r="A13" s="18" t="s">
        <v>7</v>
      </c>
      <c r="B13" s="19">
        <v>75.489999999999995</v>
      </c>
      <c r="C13" s="19">
        <v>66.11</v>
      </c>
      <c r="D13" s="19">
        <v>89.9</v>
      </c>
      <c r="E13" s="19">
        <v>101.74</v>
      </c>
      <c r="F13" s="19">
        <v>127.27</v>
      </c>
      <c r="G13" s="19">
        <v>140.6</v>
      </c>
      <c r="H13" s="19">
        <v>153.93</v>
      </c>
      <c r="I13" s="19">
        <v>151.27000000000001</v>
      </c>
      <c r="J13" s="19">
        <v>134.96</v>
      </c>
      <c r="K13" s="19">
        <v>121.48</v>
      </c>
      <c r="L13" s="19">
        <v>138</v>
      </c>
      <c r="M13" s="19">
        <v>165.14</v>
      </c>
      <c r="N13" s="19">
        <v>192.47</v>
      </c>
    </row>
    <row r="14" spans="1:14">
      <c r="A14" s="21" t="s">
        <v>8</v>
      </c>
      <c r="B14" s="19">
        <v>47.54</v>
      </c>
      <c r="C14" s="19">
        <v>36.44</v>
      </c>
      <c r="D14" s="19">
        <v>44.02</v>
      </c>
      <c r="E14" s="19">
        <v>48.89</v>
      </c>
      <c r="F14" s="19">
        <v>67.959999999999994</v>
      </c>
      <c r="G14" s="19">
        <v>80</v>
      </c>
      <c r="H14" s="19">
        <v>76.75</v>
      </c>
      <c r="I14" s="19">
        <v>70.709999999999994</v>
      </c>
      <c r="J14" s="19">
        <v>58.3</v>
      </c>
      <c r="K14" s="19">
        <v>45.42</v>
      </c>
      <c r="L14" s="19">
        <v>46.41</v>
      </c>
      <c r="M14" s="19">
        <v>65.290000000000006</v>
      </c>
      <c r="N14" s="19">
        <v>95.03</v>
      </c>
    </row>
    <row r="15" spans="1:14">
      <c r="A15" s="21" t="s">
        <v>9</v>
      </c>
      <c r="B15" s="19">
        <v>27.95</v>
      </c>
      <c r="C15" s="19">
        <v>29.67</v>
      </c>
      <c r="D15" s="19">
        <v>45.88</v>
      </c>
      <c r="E15" s="19">
        <v>52.86</v>
      </c>
      <c r="F15" s="19">
        <v>59.31</v>
      </c>
      <c r="G15" s="19">
        <v>60.6</v>
      </c>
      <c r="H15" s="19">
        <v>64.510000000000005</v>
      </c>
      <c r="I15" s="19">
        <v>70.819999999999993</v>
      </c>
      <c r="J15" s="19">
        <v>65.88</v>
      </c>
      <c r="K15" s="19">
        <v>65.47</v>
      </c>
      <c r="L15" s="19">
        <v>81.14</v>
      </c>
      <c r="M15" s="19">
        <v>87.35</v>
      </c>
      <c r="N15" s="19">
        <v>85.05</v>
      </c>
    </row>
    <row r="16" spans="1:14">
      <c r="A16" s="21" t="s">
        <v>10</v>
      </c>
      <c r="B16" s="19" t="s">
        <v>61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12.67</v>
      </c>
      <c r="I16" s="19">
        <v>9.74</v>
      </c>
      <c r="J16" s="19">
        <v>10.79</v>
      </c>
      <c r="K16" s="19">
        <v>10.6</v>
      </c>
      <c r="L16" s="19">
        <v>10.45</v>
      </c>
      <c r="M16" s="19">
        <v>12.5</v>
      </c>
      <c r="N16" s="19">
        <v>12.39</v>
      </c>
    </row>
    <row r="17" spans="1:14" s="20" customFormat="1">
      <c r="A17" s="18" t="s">
        <v>11</v>
      </c>
      <c r="B17" s="19">
        <v>16.420000000000002</v>
      </c>
      <c r="C17" s="19">
        <v>15.08</v>
      </c>
      <c r="D17" s="19">
        <v>21.35</v>
      </c>
      <c r="E17" s="19">
        <v>23.32</v>
      </c>
      <c r="F17" s="19">
        <v>23.89</v>
      </c>
      <c r="G17" s="19">
        <v>24.28</v>
      </c>
      <c r="H17" s="19">
        <v>29.28</v>
      </c>
      <c r="I17" s="19">
        <v>39.630000000000003</v>
      </c>
      <c r="J17" s="19">
        <v>34.79</v>
      </c>
      <c r="K17" s="19">
        <v>29.06</v>
      </c>
      <c r="L17" s="19">
        <v>27.17</v>
      </c>
      <c r="M17" s="19">
        <v>41.46</v>
      </c>
      <c r="N17" s="19">
        <v>38.619999999999997</v>
      </c>
    </row>
    <row r="18" spans="1:14" s="20" customFormat="1">
      <c r="A18" s="18" t="s">
        <v>12</v>
      </c>
      <c r="B18" s="19">
        <v>189.48</v>
      </c>
      <c r="C18" s="19">
        <v>213.05</v>
      </c>
      <c r="D18" s="19">
        <v>223.4</v>
      </c>
      <c r="E18" s="19">
        <v>232.41</v>
      </c>
      <c r="F18" s="19">
        <v>261.48</v>
      </c>
      <c r="G18" s="19">
        <v>282.08</v>
      </c>
      <c r="H18" s="19">
        <v>379.72</v>
      </c>
      <c r="I18" s="19">
        <v>385.18</v>
      </c>
      <c r="J18" s="19">
        <v>336.17</v>
      </c>
      <c r="K18" s="19">
        <v>340.18</v>
      </c>
      <c r="L18" s="19">
        <v>370.04</v>
      </c>
      <c r="M18" s="19">
        <v>447.57</v>
      </c>
      <c r="N18" s="19">
        <v>455.26</v>
      </c>
    </row>
    <row r="19" spans="1:14">
      <c r="A19" s="21" t="s">
        <v>13</v>
      </c>
      <c r="B19" s="19">
        <v>152.63</v>
      </c>
      <c r="C19" s="19">
        <v>157.5</v>
      </c>
      <c r="D19" s="19">
        <v>176.66</v>
      </c>
      <c r="E19" s="19">
        <v>197.01</v>
      </c>
      <c r="F19" s="19">
        <v>218.09</v>
      </c>
      <c r="G19" s="19">
        <v>235.62</v>
      </c>
      <c r="H19" s="19">
        <v>249.48</v>
      </c>
      <c r="I19" s="19">
        <v>252.21</v>
      </c>
      <c r="J19" s="19">
        <v>216.88</v>
      </c>
      <c r="K19" s="19">
        <v>223.46</v>
      </c>
      <c r="L19" s="19">
        <v>288.33999999999997</v>
      </c>
      <c r="M19" s="19">
        <v>323.7</v>
      </c>
      <c r="N19" s="19">
        <v>329.59</v>
      </c>
    </row>
    <row r="20" spans="1:14">
      <c r="A20" s="21" t="s">
        <v>14</v>
      </c>
      <c r="B20" s="19" t="s">
        <v>61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25.42</v>
      </c>
      <c r="I20" s="19">
        <v>24.18</v>
      </c>
      <c r="J20" s="19">
        <v>22.62</v>
      </c>
      <c r="K20" s="19">
        <v>17.61</v>
      </c>
      <c r="L20" s="19">
        <v>20.75</v>
      </c>
      <c r="M20" s="19">
        <v>28.86</v>
      </c>
      <c r="N20" s="19">
        <v>26.8</v>
      </c>
    </row>
    <row r="21" spans="1:14">
      <c r="A21" s="21" t="s">
        <v>15</v>
      </c>
      <c r="B21" s="19">
        <v>12.81</v>
      </c>
      <c r="C21" s="19">
        <v>3.52</v>
      </c>
      <c r="D21" s="19">
        <v>5.78</v>
      </c>
      <c r="E21" s="19">
        <v>4.24</v>
      </c>
      <c r="F21" s="19">
        <v>8.66</v>
      </c>
      <c r="G21" s="19">
        <v>5.07</v>
      </c>
      <c r="H21" s="19">
        <v>5.77</v>
      </c>
      <c r="I21" s="19">
        <v>5.9</v>
      </c>
      <c r="J21" s="19">
        <v>2.5299999999999998</v>
      </c>
      <c r="K21" s="19">
        <v>4.43</v>
      </c>
      <c r="L21" s="19">
        <v>5.2</v>
      </c>
      <c r="M21" s="19">
        <v>5.7</v>
      </c>
      <c r="N21" s="19">
        <v>5.65</v>
      </c>
    </row>
    <row r="22" spans="1:14">
      <c r="A22" s="21" t="s">
        <v>16</v>
      </c>
      <c r="B22" s="19">
        <v>0.31</v>
      </c>
      <c r="C22" s="19">
        <v>0.03</v>
      </c>
      <c r="D22" s="19">
        <v>0.3</v>
      </c>
      <c r="E22" s="19">
        <v>0.25</v>
      </c>
      <c r="F22" s="19">
        <v>0.06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 t="s">
        <v>61</v>
      </c>
      <c r="N22" s="19" t="s">
        <v>61</v>
      </c>
    </row>
    <row r="23" spans="1:14">
      <c r="A23" s="21" t="s">
        <v>17</v>
      </c>
      <c r="B23" s="19">
        <v>15.51</v>
      </c>
      <c r="C23" s="19">
        <v>42.56</v>
      </c>
      <c r="D23" s="19">
        <v>30.04</v>
      </c>
      <c r="E23" s="19">
        <v>18.399999999999999</v>
      </c>
      <c r="F23" s="19">
        <v>16.649999999999999</v>
      </c>
      <c r="G23" s="19">
        <v>18.22</v>
      </c>
      <c r="H23" s="19">
        <v>18.98</v>
      </c>
      <c r="I23" s="19">
        <v>18.86</v>
      </c>
      <c r="J23" s="19">
        <v>19.420000000000002</v>
      </c>
      <c r="K23" s="19">
        <v>17.170000000000002</v>
      </c>
      <c r="L23" s="19">
        <v>18.559999999999999</v>
      </c>
      <c r="M23" s="19">
        <v>21.59</v>
      </c>
      <c r="N23" s="19">
        <v>21.98</v>
      </c>
    </row>
    <row r="24" spans="1:14" s="20" customFormat="1">
      <c r="A24" s="18" t="s">
        <v>18</v>
      </c>
      <c r="B24" s="19">
        <v>121.79</v>
      </c>
      <c r="C24" s="19">
        <v>125.1</v>
      </c>
      <c r="D24" s="19">
        <v>143.5</v>
      </c>
      <c r="E24" s="19">
        <v>172.76</v>
      </c>
      <c r="F24" s="19">
        <v>204.48</v>
      </c>
      <c r="G24" s="19">
        <v>223.08</v>
      </c>
      <c r="H24" s="19">
        <v>160.15</v>
      </c>
      <c r="I24" s="19">
        <v>161.34</v>
      </c>
      <c r="J24" s="19">
        <v>136.26</v>
      </c>
      <c r="K24" s="19">
        <v>151.87</v>
      </c>
      <c r="L24" s="19">
        <v>198.29</v>
      </c>
      <c r="M24" s="19">
        <v>215.54</v>
      </c>
      <c r="N24" s="19">
        <v>226.16</v>
      </c>
    </row>
    <row r="25" spans="1:14">
      <c r="A25" s="21" t="s">
        <v>19</v>
      </c>
      <c r="B25" s="19">
        <v>48.04</v>
      </c>
      <c r="C25" s="19">
        <v>50.38</v>
      </c>
      <c r="D25" s="19">
        <v>56.56</v>
      </c>
      <c r="E25" s="19">
        <v>62.99</v>
      </c>
      <c r="F25" s="19">
        <v>69.819999999999993</v>
      </c>
      <c r="G25" s="19">
        <v>76.510000000000005</v>
      </c>
      <c r="H25" s="19">
        <v>84.2</v>
      </c>
      <c r="I25" s="19">
        <v>84.45</v>
      </c>
      <c r="J25" s="19">
        <v>73.7</v>
      </c>
      <c r="K25" s="19">
        <v>82.18</v>
      </c>
      <c r="L25" s="19">
        <v>108.95</v>
      </c>
      <c r="M25" s="19">
        <v>118.26</v>
      </c>
      <c r="N25" s="19">
        <v>124.81</v>
      </c>
    </row>
    <row r="26" spans="1:14">
      <c r="A26" s="21" t="s">
        <v>20</v>
      </c>
      <c r="B26" s="19">
        <v>35.659999999999997</v>
      </c>
      <c r="C26" s="19">
        <v>35.61</v>
      </c>
      <c r="D26" s="19">
        <v>45.22</v>
      </c>
      <c r="E26" s="19">
        <v>46.88</v>
      </c>
      <c r="F26" s="19">
        <v>49.56</v>
      </c>
      <c r="G26" s="19">
        <v>55.02</v>
      </c>
      <c r="H26" s="19">
        <v>61.49</v>
      </c>
      <c r="I26" s="19">
        <v>62.89</v>
      </c>
      <c r="J26" s="19">
        <v>50.92</v>
      </c>
      <c r="K26" s="19">
        <v>59.87</v>
      </c>
      <c r="L26" s="19">
        <v>77.36</v>
      </c>
      <c r="M26" s="19">
        <v>82.05</v>
      </c>
      <c r="N26" s="19">
        <v>86.36</v>
      </c>
    </row>
    <row r="27" spans="1:14">
      <c r="A27" s="21" t="s">
        <v>21</v>
      </c>
      <c r="B27" s="19">
        <v>0.27</v>
      </c>
      <c r="C27" s="19">
        <v>0.01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 t="s">
        <v>61</v>
      </c>
      <c r="N27" s="19" t="s">
        <v>61</v>
      </c>
    </row>
    <row r="28" spans="1:14">
      <c r="A28" s="21" t="s">
        <v>22</v>
      </c>
      <c r="B28" s="19" t="s">
        <v>61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12.45</v>
      </c>
      <c r="I28" s="19">
        <v>12.58</v>
      </c>
      <c r="J28" s="19">
        <v>10.24</v>
      </c>
      <c r="K28" s="19">
        <v>8.39</v>
      </c>
      <c r="L28" s="19">
        <v>10.23</v>
      </c>
      <c r="M28" s="19">
        <v>13.6</v>
      </c>
      <c r="N28" s="19">
        <v>13.21</v>
      </c>
    </row>
    <row r="29" spans="1:14">
      <c r="A29" s="21" t="s">
        <v>23</v>
      </c>
      <c r="B29" s="19" t="s">
        <v>61</v>
      </c>
      <c r="C29" s="19" t="s">
        <v>61</v>
      </c>
      <c r="D29" s="19" t="s">
        <v>61</v>
      </c>
      <c r="E29" s="19" t="s">
        <v>61</v>
      </c>
      <c r="F29" s="19" t="s">
        <v>61</v>
      </c>
      <c r="G29" s="19" t="s">
        <v>61</v>
      </c>
      <c r="H29" s="19">
        <v>0</v>
      </c>
      <c r="I29" s="19">
        <v>0</v>
      </c>
      <c r="J29" s="19" t="s">
        <v>61</v>
      </c>
      <c r="K29" s="19" t="s">
        <v>61</v>
      </c>
      <c r="L29" s="19" t="s">
        <v>61</v>
      </c>
      <c r="M29" s="19" t="s">
        <v>61</v>
      </c>
      <c r="N29" s="19" t="s">
        <v>61</v>
      </c>
    </row>
    <row r="30" spans="1:14">
      <c r="A30" s="16" t="s">
        <v>24</v>
      </c>
      <c r="B30" s="19">
        <v>22.09</v>
      </c>
      <c r="C30" s="19">
        <v>18.239999999999998</v>
      </c>
      <c r="D30" s="19">
        <v>24.17</v>
      </c>
      <c r="E30" s="19">
        <v>41.03</v>
      </c>
      <c r="F30" s="19">
        <v>34.46</v>
      </c>
      <c r="G30" s="19">
        <v>30.03</v>
      </c>
      <c r="H30" s="19">
        <v>32.81</v>
      </c>
      <c r="I30" s="19">
        <v>40.57</v>
      </c>
      <c r="J30" s="19">
        <v>47.4</v>
      </c>
      <c r="K30" s="19">
        <v>84.53</v>
      </c>
      <c r="L30" s="19">
        <v>130.41</v>
      </c>
      <c r="M30" s="19">
        <v>432.51</v>
      </c>
      <c r="N30" s="19">
        <v>715.84</v>
      </c>
    </row>
    <row r="31" spans="1:14">
      <c r="A31" s="22" t="s">
        <v>25</v>
      </c>
      <c r="B31" s="19">
        <v>0</v>
      </c>
      <c r="C31" s="19">
        <v>0</v>
      </c>
      <c r="D31" s="19">
        <v>0</v>
      </c>
      <c r="E31" s="19">
        <v>16.21</v>
      </c>
      <c r="F31" s="19">
        <v>3.44</v>
      </c>
      <c r="G31" s="19">
        <v>4.8600000000000003</v>
      </c>
      <c r="H31" s="19">
        <v>3.25</v>
      </c>
      <c r="I31" s="19">
        <v>8.0299999999999994</v>
      </c>
      <c r="J31" s="19">
        <v>17.28</v>
      </c>
      <c r="K31" s="19">
        <v>32.270000000000003</v>
      </c>
      <c r="L31" s="19">
        <v>73.14</v>
      </c>
      <c r="M31" s="19">
        <v>381.57</v>
      </c>
      <c r="N31" s="19">
        <v>553.71</v>
      </c>
    </row>
    <row r="32" spans="1:14" s="15" customFormat="1">
      <c r="A32" s="14" t="s">
        <v>26</v>
      </c>
      <c r="B32" s="13">
        <v>0.09</v>
      </c>
      <c r="C32" s="13">
        <v>0.05</v>
      </c>
      <c r="D32" s="13">
        <v>0.09</v>
      </c>
      <c r="E32" s="13">
        <v>0.13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 t="s">
        <v>61</v>
      </c>
      <c r="N32" s="13" t="s">
        <v>61</v>
      </c>
    </row>
    <row r="33" spans="1:14" s="15" customFormat="1">
      <c r="A33" s="14" t="s">
        <v>27</v>
      </c>
      <c r="B33" s="13">
        <v>21.54</v>
      </c>
      <c r="C33" s="13">
        <v>31.26</v>
      </c>
      <c r="D33" s="13">
        <v>100.46</v>
      </c>
      <c r="E33" s="13">
        <v>87.18</v>
      </c>
      <c r="F33" s="13">
        <v>99.99</v>
      </c>
      <c r="G33" s="13">
        <v>78.069999999999993</v>
      </c>
      <c r="H33" s="13">
        <v>94.29</v>
      </c>
      <c r="I33" s="13">
        <v>93.53</v>
      </c>
      <c r="J33" s="13">
        <v>103.12</v>
      </c>
      <c r="K33" s="13">
        <v>229.97</v>
      </c>
      <c r="L33" s="13">
        <v>224.43</v>
      </c>
      <c r="M33" s="13">
        <v>18.16</v>
      </c>
      <c r="N33" s="13">
        <v>20.13</v>
      </c>
    </row>
    <row r="34" spans="1:14">
      <c r="A34" s="23" t="s">
        <v>28</v>
      </c>
      <c r="B34" s="17">
        <v>20.81</v>
      </c>
      <c r="C34" s="17">
        <v>31.26</v>
      </c>
      <c r="D34" s="17">
        <v>90.56</v>
      </c>
      <c r="E34" s="17">
        <v>87.18</v>
      </c>
      <c r="F34" s="17">
        <v>74.010000000000005</v>
      </c>
      <c r="G34" s="17">
        <v>64.2</v>
      </c>
      <c r="H34" s="17">
        <v>74.930000000000007</v>
      </c>
      <c r="I34" s="17">
        <v>75.7</v>
      </c>
      <c r="J34" s="17">
        <v>84.83</v>
      </c>
      <c r="K34" s="17">
        <v>182.93</v>
      </c>
      <c r="L34" s="17">
        <v>116.43</v>
      </c>
      <c r="M34" s="17">
        <v>17.420000000000002</v>
      </c>
      <c r="N34" s="17">
        <v>18.079999999999998</v>
      </c>
    </row>
    <row r="35" spans="1:14">
      <c r="A35" s="23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>
      <c r="A36" s="12" t="s">
        <v>29</v>
      </c>
      <c r="B36" s="13">
        <f t="shared" ref="B36:M36" si="6">B37+B46</f>
        <v>566.49</v>
      </c>
      <c r="C36" s="13">
        <f t="shared" si="6"/>
        <v>616.45000000000005</v>
      </c>
      <c r="D36" s="13">
        <f t="shared" si="6"/>
        <v>718.06</v>
      </c>
      <c r="E36" s="13">
        <f t="shared" si="6"/>
        <v>690.6099999999999</v>
      </c>
      <c r="F36" s="13">
        <f t="shared" si="6"/>
        <v>700.04</v>
      </c>
      <c r="G36" s="13">
        <f t="shared" si="6"/>
        <v>686.52</v>
      </c>
      <c r="H36" s="13">
        <f t="shared" si="6"/>
        <v>695.31000000000006</v>
      </c>
      <c r="I36" s="13">
        <f t="shared" si="6"/>
        <v>709.15000000000009</v>
      </c>
      <c r="J36" s="13">
        <f t="shared" si="6"/>
        <v>920.7399999999999</v>
      </c>
      <c r="K36" s="13">
        <f t="shared" si="6"/>
        <v>947.2</v>
      </c>
      <c r="L36" s="13">
        <f t="shared" si="6"/>
        <v>1057.5999999999999</v>
      </c>
      <c r="M36" s="13">
        <f t="shared" si="6"/>
        <v>1034.3700000000001</v>
      </c>
      <c r="N36" s="13">
        <f t="shared" ref="N36" si="7">N37+N46</f>
        <v>1317.74</v>
      </c>
    </row>
    <row r="37" spans="1:14" s="15" customFormat="1">
      <c r="A37" s="14" t="s">
        <v>30</v>
      </c>
      <c r="B37" s="13">
        <f t="shared" ref="B37:M37" si="8">SUM(B38:B40,B43)</f>
        <v>458.13</v>
      </c>
      <c r="C37" s="13">
        <f t="shared" si="8"/>
        <v>462.13</v>
      </c>
      <c r="D37" s="13">
        <f t="shared" si="8"/>
        <v>491.36999999999995</v>
      </c>
      <c r="E37" s="13">
        <f t="shared" si="8"/>
        <v>466.96999999999997</v>
      </c>
      <c r="F37" s="13">
        <f t="shared" si="8"/>
        <v>565.47</v>
      </c>
      <c r="G37" s="13">
        <f t="shared" si="8"/>
        <v>605.9</v>
      </c>
      <c r="H37" s="13">
        <f t="shared" si="8"/>
        <v>608.47</v>
      </c>
      <c r="I37" s="13">
        <f t="shared" si="8"/>
        <v>623.47</v>
      </c>
      <c r="J37" s="13">
        <f t="shared" si="8"/>
        <v>650.83999999999992</v>
      </c>
      <c r="K37" s="13">
        <f t="shared" si="8"/>
        <v>686.79</v>
      </c>
      <c r="L37" s="13">
        <f t="shared" si="8"/>
        <v>717.43</v>
      </c>
      <c r="M37" s="13">
        <f t="shared" si="8"/>
        <v>702.18000000000006</v>
      </c>
      <c r="N37" s="13">
        <f t="shared" ref="N37" si="9">SUM(N38:N40,N43)</f>
        <v>944.46</v>
      </c>
    </row>
    <row r="38" spans="1:14">
      <c r="A38" s="21" t="s">
        <v>31</v>
      </c>
      <c r="B38" s="17">
        <v>227.22</v>
      </c>
      <c r="C38" s="17">
        <v>243.49</v>
      </c>
      <c r="D38" s="17">
        <v>242.45</v>
      </c>
      <c r="E38" s="17">
        <v>215.25</v>
      </c>
      <c r="F38" s="17">
        <v>251.64</v>
      </c>
      <c r="G38" s="17">
        <v>265.19</v>
      </c>
      <c r="H38" s="17">
        <v>264.3</v>
      </c>
      <c r="I38" s="17">
        <v>266.66000000000003</v>
      </c>
      <c r="J38" s="17">
        <v>276.37</v>
      </c>
      <c r="K38" s="17">
        <v>307.64</v>
      </c>
      <c r="L38" s="17">
        <v>279.70999999999998</v>
      </c>
      <c r="M38" s="17">
        <v>291.52999999999997</v>
      </c>
      <c r="N38" s="17">
        <v>319.38</v>
      </c>
    </row>
    <row r="39" spans="1:14">
      <c r="A39" s="21" t="s">
        <v>32</v>
      </c>
      <c r="B39" s="17">
        <v>86.4</v>
      </c>
      <c r="C39" s="17">
        <v>75.89</v>
      </c>
      <c r="D39" s="17">
        <v>72.19</v>
      </c>
      <c r="E39" s="17">
        <v>75.86</v>
      </c>
      <c r="F39" s="17">
        <v>117.62</v>
      </c>
      <c r="G39" s="17">
        <v>126.51</v>
      </c>
      <c r="H39" s="17">
        <v>130.66999999999999</v>
      </c>
      <c r="I39" s="17">
        <v>132.82</v>
      </c>
      <c r="J39" s="17">
        <v>132.94999999999999</v>
      </c>
      <c r="K39" s="17">
        <v>153.94999999999999</v>
      </c>
      <c r="L39" s="17">
        <v>127.97</v>
      </c>
      <c r="M39" s="17">
        <v>141.72999999999999</v>
      </c>
      <c r="N39" s="17">
        <v>255.1</v>
      </c>
    </row>
    <row r="40" spans="1:14">
      <c r="A40" s="21" t="s">
        <v>33</v>
      </c>
      <c r="B40" s="17">
        <v>73.64</v>
      </c>
      <c r="C40" s="17">
        <v>70.58</v>
      </c>
      <c r="D40" s="17">
        <v>86.78</v>
      </c>
      <c r="E40" s="17">
        <v>89.91</v>
      </c>
      <c r="F40" s="17">
        <v>82.28</v>
      </c>
      <c r="G40" s="17">
        <v>80.98</v>
      </c>
      <c r="H40" s="17">
        <v>63.24</v>
      </c>
      <c r="I40" s="17">
        <v>60.64</v>
      </c>
      <c r="J40" s="17">
        <v>55.9</v>
      </c>
      <c r="K40" s="17">
        <v>54.17</v>
      </c>
      <c r="L40" s="17">
        <v>53.69</v>
      </c>
      <c r="M40" s="17">
        <v>53.34</v>
      </c>
      <c r="N40" s="17">
        <v>124.27</v>
      </c>
    </row>
    <row r="41" spans="1:14">
      <c r="A41" s="21" t="s">
        <v>34</v>
      </c>
      <c r="B41" s="17">
        <v>23.09</v>
      </c>
      <c r="C41" s="17">
        <v>15.17</v>
      </c>
      <c r="D41" s="17">
        <v>26.96</v>
      </c>
      <c r="E41" s="17">
        <v>28.74</v>
      </c>
      <c r="F41" s="17">
        <v>22.96</v>
      </c>
      <c r="G41" s="17">
        <v>21.54</v>
      </c>
      <c r="H41" s="17">
        <v>17.989999999999998</v>
      </c>
      <c r="I41" s="17">
        <v>16.02</v>
      </c>
      <c r="J41" s="17">
        <v>15.32</v>
      </c>
      <c r="K41" s="17">
        <v>14.8</v>
      </c>
      <c r="L41" s="17">
        <v>15.51</v>
      </c>
      <c r="M41" s="17">
        <v>14.05</v>
      </c>
      <c r="N41" s="17">
        <v>14.24</v>
      </c>
    </row>
    <row r="42" spans="1:14">
      <c r="A42" s="21" t="s">
        <v>35</v>
      </c>
      <c r="B42" s="17">
        <v>50.55</v>
      </c>
      <c r="C42" s="17">
        <v>55.41</v>
      </c>
      <c r="D42" s="17">
        <v>59.82</v>
      </c>
      <c r="E42" s="17">
        <v>61.17</v>
      </c>
      <c r="F42" s="17">
        <v>59.32</v>
      </c>
      <c r="G42" s="17">
        <v>59.44</v>
      </c>
      <c r="H42" s="17">
        <v>45.25</v>
      </c>
      <c r="I42" s="17">
        <v>44.62</v>
      </c>
      <c r="J42" s="17">
        <v>40.58</v>
      </c>
      <c r="K42" s="17">
        <v>39.369999999999997</v>
      </c>
      <c r="L42" s="17">
        <v>38.18</v>
      </c>
      <c r="M42" s="17">
        <v>39.29</v>
      </c>
      <c r="N42" s="17">
        <v>110.02</v>
      </c>
    </row>
    <row r="43" spans="1:14">
      <c r="A43" s="21" t="s">
        <v>36</v>
      </c>
      <c r="B43" s="17">
        <v>70.87</v>
      </c>
      <c r="C43" s="17">
        <v>72.17</v>
      </c>
      <c r="D43" s="17">
        <v>89.95</v>
      </c>
      <c r="E43" s="17">
        <v>85.95</v>
      </c>
      <c r="F43" s="17">
        <v>113.93</v>
      </c>
      <c r="G43" s="17">
        <v>133.22</v>
      </c>
      <c r="H43" s="17">
        <v>150.26</v>
      </c>
      <c r="I43" s="17">
        <v>163.35</v>
      </c>
      <c r="J43" s="17">
        <v>185.62</v>
      </c>
      <c r="K43" s="17">
        <v>171.03</v>
      </c>
      <c r="L43" s="17">
        <v>256.06</v>
      </c>
      <c r="M43" s="17">
        <v>215.58</v>
      </c>
      <c r="N43" s="17">
        <v>245.71</v>
      </c>
    </row>
    <row r="44" spans="1:14">
      <c r="A44" s="21" t="s">
        <v>37</v>
      </c>
      <c r="B44" s="17">
        <v>26.62</v>
      </c>
      <c r="C44" s="17">
        <v>29.18</v>
      </c>
      <c r="D44" s="17">
        <v>33.43</v>
      </c>
      <c r="E44" s="17">
        <v>30.96</v>
      </c>
      <c r="F44" s="17">
        <v>31.83</v>
      </c>
      <c r="G44" s="17">
        <v>35.270000000000003</v>
      </c>
      <c r="H44" s="17">
        <v>38.96</v>
      </c>
      <c r="I44" s="17">
        <v>44.79</v>
      </c>
      <c r="J44" s="17">
        <v>47.53</v>
      </c>
      <c r="K44" s="17">
        <v>49.43</v>
      </c>
      <c r="L44" s="17">
        <v>90.37</v>
      </c>
      <c r="M44" s="17">
        <v>70.540000000000006</v>
      </c>
      <c r="N44" s="17">
        <v>77.05</v>
      </c>
    </row>
    <row r="45" spans="1:14">
      <c r="A45" s="21" t="s">
        <v>38</v>
      </c>
      <c r="B45" s="17" t="s">
        <v>61</v>
      </c>
      <c r="C45" s="17" t="s">
        <v>61</v>
      </c>
      <c r="D45" s="17" t="s">
        <v>61</v>
      </c>
      <c r="E45" s="17" t="s">
        <v>61</v>
      </c>
      <c r="F45" s="17" t="s">
        <v>61</v>
      </c>
      <c r="G45" s="17" t="s">
        <v>61</v>
      </c>
      <c r="H45" s="17">
        <v>19.62</v>
      </c>
      <c r="I45" s="17">
        <v>23.39</v>
      </c>
      <c r="J45" s="17">
        <v>21.13</v>
      </c>
      <c r="K45" s="17">
        <v>21.84</v>
      </c>
      <c r="L45" s="17">
        <v>23.56</v>
      </c>
      <c r="M45" s="17">
        <v>20.03</v>
      </c>
      <c r="N45" s="17" t="s">
        <v>61</v>
      </c>
    </row>
    <row r="46" spans="1:14" s="15" customFormat="1">
      <c r="A46" s="14" t="s">
        <v>39</v>
      </c>
      <c r="B46" s="13">
        <v>108.36</v>
      </c>
      <c r="C46" s="13">
        <v>154.32</v>
      </c>
      <c r="D46" s="13">
        <v>226.69</v>
      </c>
      <c r="E46" s="13">
        <v>223.64</v>
      </c>
      <c r="F46" s="13">
        <v>134.57</v>
      </c>
      <c r="G46" s="13">
        <v>80.62</v>
      </c>
      <c r="H46" s="13">
        <v>86.84</v>
      </c>
      <c r="I46" s="13">
        <v>85.68</v>
      </c>
      <c r="J46" s="13">
        <v>269.89999999999998</v>
      </c>
      <c r="K46" s="13">
        <v>260.41000000000003</v>
      </c>
      <c r="L46" s="13">
        <v>340.17</v>
      </c>
      <c r="M46" s="13">
        <v>332.19</v>
      </c>
      <c r="N46" s="13">
        <v>373.28</v>
      </c>
    </row>
    <row r="47" spans="1:14">
      <c r="A47" s="24" t="s">
        <v>40</v>
      </c>
      <c r="B47" s="17">
        <v>108.36</v>
      </c>
      <c r="C47" s="17">
        <v>154.32</v>
      </c>
      <c r="D47" s="17">
        <v>226.69</v>
      </c>
      <c r="E47" s="17">
        <v>223.64</v>
      </c>
      <c r="F47" s="17">
        <v>120.13</v>
      </c>
      <c r="G47" s="17">
        <v>80.62</v>
      </c>
      <c r="H47" s="17">
        <v>86.84</v>
      </c>
      <c r="I47" s="17">
        <v>85.68</v>
      </c>
      <c r="J47" s="17">
        <v>269.89999999999998</v>
      </c>
      <c r="K47" s="17">
        <v>260.41000000000003</v>
      </c>
      <c r="L47" s="17">
        <v>340.17</v>
      </c>
      <c r="M47" s="17">
        <v>332.19</v>
      </c>
      <c r="N47" s="17">
        <v>373.28</v>
      </c>
    </row>
    <row r="48" spans="1:14">
      <c r="A48" s="3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t="18" customHeight="1">
      <c r="A49" s="26" t="s">
        <v>41</v>
      </c>
      <c r="B49" s="25">
        <f t="shared" ref="B49:M49" si="10">B11-B37</f>
        <v>-32.860000000000014</v>
      </c>
      <c r="C49" s="25">
        <f t="shared" si="10"/>
        <v>-24.549999999999955</v>
      </c>
      <c r="D49" s="25">
        <f t="shared" si="10"/>
        <v>10.950000000000045</v>
      </c>
      <c r="E49" s="25">
        <f t="shared" si="10"/>
        <v>104.29000000000002</v>
      </c>
      <c r="F49" s="25">
        <f t="shared" si="10"/>
        <v>86.110000000000014</v>
      </c>
      <c r="G49" s="25">
        <f t="shared" si="10"/>
        <v>94.169999999999959</v>
      </c>
      <c r="H49" s="25">
        <f t="shared" si="10"/>
        <v>147.42000000000007</v>
      </c>
      <c r="I49" s="25">
        <f t="shared" si="10"/>
        <v>154.5200000000001</v>
      </c>
      <c r="J49" s="25">
        <f t="shared" si="10"/>
        <v>38.740000000000123</v>
      </c>
      <c r="K49" s="25">
        <f t="shared" si="10"/>
        <v>40.330000000000041</v>
      </c>
      <c r="L49" s="25">
        <f t="shared" si="10"/>
        <v>146.48000000000002</v>
      </c>
      <c r="M49" s="25">
        <f t="shared" si="10"/>
        <v>600.03999999999974</v>
      </c>
      <c r="N49" s="25">
        <f t="shared" ref="N49" si="11">N11-N37</f>
        <v>683.88999999999987</v>
      </c>
    </row>
    <row r="50" spans="1:14" ht="18" customHeight="1">
      <c r="A50" s="26" t="s">
        <v>42</v>
      </c>
      <c r="B50" s="25">
        <v>-45.95</v>
      </c>
      <c r="C50" s="25">
        <v>-76.98</v>
      </c>
      <c r="D50" s="25">
        <v>-28.4</v>
      </c>
      <c r="E50" s="25">
        <v>57.86</v>
      </c>
      <c r="F50" s="25">
        <v>133.82</v>
      </c>
      <c r="G50" s="25">
        <v>172.6</v>
      </c>
      <c r="H50" s="25">
        <v>218.1</v>
      </c>
      <c r="I50" s="25">
        <v>223.01</v>
      </c>
      <c r="J50" s="25">
        <v>-72.16</v>
      </c>
      <c r="K50" s="25">
        <v>64.05</v>
      </c>
      <c r="L50" s="25">
        <v>84.43</v>
      </c>
      <c r="M50" s="25">
        <v>339.34</v>
      </c>
      <c r="N50" s="25">
        <v>455.01</v>
      </c>
    </row>
    <row r="51" spans="1:14" ht="18" customHeight="1">
      <c r="A51" s="26" t="s">
        <v>43</v>
      </c>
      <c r="B51" s="13">
        <f t="shared" ref="B51:M51" si="12">B53+B40</f>
        <v>-67.490000000000052</v>
      </c>
      <c r="C51" s="13">
        <f t="shared" si="12"/>
        <v>-108.24</v>
      </c>
      <c r="D51" s="13">
        <f t="shared" si="12"/>
        <v>-128.86999999999998</v>
      </c>
      <c r="E51" s="13">
        <f t="shared" si="12"/>
        <v>-29.309999999999917</v>
      </c>
      <c r="F51" s="13">
        <f t="shared" si="12"/>
        <v>33.820000000000078</v>
      </c>
      <c r="G51" s="13">
        <f t="shared" si="12"/>
        <v>94.529999999999959</v>
      </c>
      <c r="H51" s="13">
        <f t="shared" si="12"/>
        <v>123.82000000000005</v>
      </c>
      <c r="I51" s="13">
        <f t="shared" si="12"/>
        <v>129.48000000000002</v>
      </c>
      <c r="J51" s="13">
        <f t="shared" si="12"/>
        <v>-175.25999999999985</v>
      </c>
      <c r="K51" s="13">
        <f t="shared" si="12"/>
        <v>-165.91000000000003</v>
      </c>
      <c r="L51" s="13">
        <f t="shared" si="12"/>
        <v>-139.99999999999994</v>
      </c>
      <c r="M51" s="13">
        <f t="shared" si="12"/>
        <v>321.18999999999971</v>
      </c>
      <c r="N51" s="13">
        <f t="shared" ref="N51" si="13">N53+N40</f>
        <v>434.87999999999988</v>
      </c>
    </row>
    <row r="52" spans="1:14" ht="18" customHeight="1">
      <c r="A52" s="26" t="s">
        <v>44</v>
      </c>
      <c r="B52" s="27">
        <f t="shared" ref="B52:M52" si="14">B54+B40</f>
        <v>-45.950000000000031</v>
      </c>
      <c r="C52" s="27">
        <f t="shared" si="14"/>
        <v>-76.98</v>
      </c>
      <c r="D52" s="27">
        <f t="shared" si="14"/>
        <v>-28.40999999999994</v>
      </c>
      <c r="E52" s="27">
        <f t="shared" si="14"/>
        <v>57.870000000000033</v>
      </c>
      <c r="F52" s="27">
        <f t="shared" si="14"/>
        <v>133.81000000000009</v>
      </c>
      <c r="G52" s="27">
        <f t="shared" si="14"/>
        <v>172.59999999999991</v>
      </c>
      <c r="H52" s="27">
        <f t="shared" si="14"/>
        <v>218.11</v>
      </c>
      <c r="I52" s="27">
        <f t="shared" si="14"/>
        <v>223.01</v>
      </c>
      <c r="J52" s="27">
        <f t="shared" si="14"/>
        <v>-72.139999999999844</v>
      </c>
      <c r="K52" s="27">
        <f t="shared" si="14"/>
        <v>64.059999999999988</v>
      </c>
      <c r="L52" s="27">
        <f t="shared" si="14"/>
        <v>84.43</v>
      </c>
      <c r="M52" s="27">
        <f t="shared" si="14"/>
        <v>339.3499999999998</v>
      </c>
      <c r="N52" s="27">
        <f t="shared" ref="N52" si="15">N54+N40</f>
        <v>455.01</v>
      </c>
    </row>
    <row r="53" spans="1:14" ht="18" customHeight="1">
      <c r="A53" s="26" t="s">
        <v>45</v>
      </c>
      <c r="B53" s="13">
        <f t="shared" ref="B53:M53" si="16">(B11+B32)-B36</f>
        <v>-141.13000000000005</v>
      </c>
      <c r="C53" s="13">
        <f t="shared" si="16"/>
        <v>-178.82</v>
      </c>
      <c r="D53" s="13">
        <f t="shared" si="16"/>
        <v>-215.64999999999998</v>
      </c>
      <c r="E53" s="13">
        <f t="shared" si="16"/>
        <v>-119.21999999999991</v>
      </c>
      <c r="F53" s="13">
        <f t="shared" si="16"/>
        <v>-48.459999999999923</v>
      </c>
      <c r="G53" s="13">
        <f t="shared" si="16"/>
        <v>13.549999999999955</v>
      </c>
      <c r="H53" s="13">
        <f t="shared" si="16"/>
        <v>60.580000000000041</v>
      </c>
      <c r="I53" s="13">
        <f t="shared" si="16"/>
        <v>68.840000000000032</v>
      </c>
      <c r="J53" s="13">
        <f t="shared" si="16"/>
        <v>-231.15999999999985</v>
      </c>
      <c r="K53" s="13">
        <f t="shared" si="16"/>
        <v>-220.08000000000004</v>
      </c>
      <c r="L53" s="13">
        <f t="shared" si="16"/>
        <v>-193.68999999999994</v>
      </c>
      <c r="M53" s="13">
        <f t="shared" si="16"/>
        <v>267.84999999999968</v>
      </c>
      <c r="N53" s="13">
        <f t="shared" ref="N53" si="17">(N11+N32)-N36</f>
        <v>310.6099999999999</v>
      </c>
    </row>
    <row r="54" spans="1:14" ht="21" customHeight="1">
      <c r="A54" s="26" t="s">
        <v>46</v>
      </c>
      <c r="B54" s="13">
        <f t="shared" ref="B54:M54" si="18">B10-B36</f>
        <v>-119.59000000000003</v>
      </c>
      <c r="C54" s="13">
        <f t="shared" si="18"/>
        <v>-147.56</v>
      </c>
      <c r="D54" s="13">
        <f t="shared" si="18"/>
        <v>-115.18999999999994</v>
      </c>
      <c r="E54" s="13">
        <f t="shared" si="18"/>
        <v>-32.039999999999964</v>
      </c>
      <c r="F54" s="13">
        <f t="shared" si="18"/>
        <v>51.530000000000086</v>
      </c>
      <c r="G54" s="13">
        <f t="shared" si="18"/>
        <v>91.619999999999891</v>
      </c>
      <c r="H54" s="13">
        <f t="shared" si="18"/>
        <v>154.87</v>
      </c>
      <c r="I54" s="13">
        <f t="shared" si="18"/>
        <v>162.37</v>
      </c>
      <c r="J54" s="13">
        <f t="shared" si="18"/>
        <v>-128.03999999999985</v>
      </c>
      <c r="K54" s="13">
        <f t="shared" si="18"/>
        <v>9.8899999999999864</v>
      </c>
      <c r="L54" s="13">
        <f t="shared" si="18"/>
        <v>30.740000000000009</v>
      </c>
      <c r="M54" s="13">
        <f t="shared" si="18"/>
        <v>286.00999999999976</v>
      </c>
      <c r="N54" s="13">
        <f t="shared" ref="N54" si="19">N10-N36</f>
        <v>330.74</v>
      </c>
    </row>
    <row r="55" spans="1:14">
      <c r="A55" s="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>
      <c r="A56" s="26" t="s">
        <v>47</v>
      </c>
      <c r="B56" s="13">
        <v>119.59</v>
      </c>
      <c r="C56" s="13">
        <v>147.56</v>
      </c>
      <c r="D56" s="13">
        <v>115.19</v>
      </c>
      <c r="E56" s="13">
        <v>32.049999999999997</v>
      </c>
      <c r="F56" s="13">
        <v>-51.54</v>
      </c>
      <c r="G56" s="13">
        <v>-91.63</v>
      </c>
      <c r="H56" s="13">
        <v>-154.85</v>
      </c>
      <c r="I56" s="13">
        <v>-162.37</v>
      </c>
      <c r="J56" s="13">
        <v>128.05000000000001</v>
      </c>
      <c r="K56" s="13">
        <v>-9.8800000000000008</v>
      </c>
      <c r="L56" s="13">
        <v>-30.73</v>
      </c>
      <c r="M56" s="13">
        <v>-286</v>
      </c>
      <c r="N56" s="13">
        <v>-330.74</v>
      </c>
    </row>
    <row r="57" spans="1:14">
      <c r="A57" s="28" t="s">
        <v>48</v>
      </c>
      <c r="B57" s="17">
        <f t="shared" ref="B57:M57" si="20">SUM(B58:B60)</f>
        <v>-45.14</v>
      </c>
      <c r="C57" s="17">
        <f t="shared" si="20"/>
        <v>-42.83</v>
      </c>
      <c r="D57" s="17">
        <f t="shared" si="20"/>
        <v>-7.43</v>
      </c>
      <c r="E57" s="17">
        <f t="shared" si="20"/>
        <v>-37.18</v>
      </c>
      <c r="F57" s="17">
        <f t="shared" si="20"/>
        <v>7.75</v>
      </c>
      <c r="G57" s="17">
        <f t="shared" si="20"/>
        <v>-76.319999999999993</v>
      </c>
      <c r="H57" s="17">
        <f t="shared" si="20"/>
        <v>-13.02</v>
      </c>
      <c r="I57" s="17">
        <f t="shared" si="20"/>
        <v>-20.23</v>
      </c>
      <c r="J57" s="17">
        <f t="shared" si="20"/>
        <v>-57.94</v>
      </c>
      <c r="K57" s="17">
        <f t="shared" si="20"/>
        <v>-54.36</v>
      </c>
      <c r="L57" s="17">
        <f t="shared" si="20"/>
        <v>-116.2</v>
      </c>
      <c r="M57" s="17">
        <f t="shared" si="20"/>
        <v>-365.63</v>
      </c>
      <c r="N57" s="17">
        <f t="shared" ref="N57" si="21">SUM(N58:N60)</f>
        <v>-245.32</v>
      </c>
    </row>
    <row r="58" spans="1:14">
      <c r="A58" s="28" t="s">
        <v>49</v>
      </c>
      <c r="B58" s="17" t="s">
        <v>61</v>
      </c>
      <c r="C58" s="17" t="s">
        <v>61</v>
      </c>
      <c r="D58" s="17" t="s">
        <v>61</v>
      </c>
      <c r="E58" s="17" t="s">
        <v>61</v>
      </c>
      <c r="F58" s="17" t="s">
        <v>61</v>
      </c>
      <c r="G58" s="17" t="s">
        <v>61</v>
      </c>
      <c r="H58" s="17" t="s">
        <v>61</v>
      </c>
      <c r="I58" s="17" t="s">
        <v>61</v>
      </c>
      <c r="J58" s="17" t="s">
        <v>61</v>
      </c>
      <c r="K58" s="17" t="s">
        <v>61</v>
      </c>
      <c r="L58" s="17" t="s">
        <v>61</v>
      </c>
      <c r="M58" s="17" t="s">
        <v>61</v>
      </c>
      <c r="N58" s="17" t="s">
        <v>61</v>
      </c>
    </row>
    <row r="59" spans="1:14">
      <c r="A59" s="28" t="s">
        <v>50</v>
      </c>
      <c r="B59" s="17">
        <v>-45.14</v>
      </c>
      <c r="C59" s="17">
        <v>-42.83</v>
      </c>
      <c r="D59" s="17">
        <v>-7.43</v>
      </c>
      <c r="E59" s="17">
        <v>-37.18</v>
      </c>
      <c r="F59" s="17">
        <v>7.75</v>
      </c>
      <c r="G59" s="17">
        <v>-76.319999999999993</v>
      </c>
      <c r="H59" s="17">
        <v>-13.02</v>
      </c>
      <c r="I59" s="17">
        <v>-20.23</v>
      </c>
      <c r="J59" s="17">
        <v>-71.08</v>
      </c>
      <c r="K59" s="17">
        <v>-31.39</v>
      </c>
      <c r="L59" s="17">
        <v>6.66</v>
      </c>
      <c r="M59" s="17">
        <v>-285.42</v>
      </c>
      <c r="N59" s="17">
        <v>-245.32</v>
      </c>
    </row>
    <row r="60" spans="1:14">
      <c r="A60" s="28" t="s">
        <v>51</v>
      </c>
      <c r="B60" s="17" t="s">
        <v>61</v>
      </c>
      <c r="C60" s="17" t="s">
        <v>61</v>
      </c>
      <c r="D60" s="17" t="s">
        <v>61</v>
      </c>
      <c r="E60" s="17" t="s">
        <v>61</v>
      </c>
      <c r="F60" s="17" t="s">
        <v>61</v>
      </c>
      <c r="G60" s="17" t="s">
        <v>61</v>
      </c>
      <c r="H60" s="17" t="s">
        <v>61</v>
      </c>
      <c r="I60" s="17" t="s">
        <v>61</v>
      </c>
      <c r="J60" s="17">
        <v>13.14</v>
      </c>
      <c r="K60" s="17">
        <v>-22.97</v>
      </c>
      <c r="L60" s="17">
        <v>-122.86</v>
      </c>
      <c r="M60" s="17">
        <v>-80.209999999999994</v>
      </c>
      <c r="N60" s="17" t="s">
        <v>61</v>
      </c>
    </row>
    <row r="61" spans="1:14">
      <c r="A61" s="28" t="s">
        <v>52</v>
      </c>
      <c r="B61" s="17">
        <f t="shared" ref="B61:M61" si="22">B62+B65</f>
        <v>-19.78</v>
      </c>
      <c r="C61" s="17">
        <f t="shared" si="22"/>
        <v>51.45</v>
      </c>
      <c r="D61" s="17">
        <f t="shared" si="22"/>
        <v>76.77</v>
      </c>
      <c r="E61" s="17">
        <f t="shared" si="22"/>
        <v>87.82</v>
      </c>
      <c r="F61" s="17">
        <f t="shared" si="22"/>
        <v>-15.86</v>
      </c>
      <c r="G61" s="17">
        <f t="shared" si="22"/>
        <v>-44.81</v>
      </c>
      <c r="H61" s="17">
        <f t="shared" si="22"/>
        <v>-61.87</v>
      </c>
      <c r="I61" s="17">
        <f t="shared" si="22"/>
        <v>6.78</v>
      </c>
      <c r="J61" s="17">
        <f t="shared" si="22"/>
        <v>113.01</v>
      </c>
      <c r="K61" s="17">
        <f t="shared" si="22"/>
        <v>102.72</v>
      </c>
      <c r="L61" s="17">
        <f t="shared" si="22"/>
        <v>34.33</v>
      </c>
      <c r="M61" s="17">
        <f t="shared" si="22"/>
        <v>106.5</v>
      </c>
      <c r="N61" s="17">
        <f t="shared" ref="N61" si="23">N62+N65</f>
        <v>50.32</v>
      </c>
    </row>
    <row r="62" spans="1:14">
      <c r="A62" s="28" t="s">
        <v>53</v>
      </c>
      <c r="B62" s="17">
        <v>-19.78</v>
      </c>
      <c r="C62" s="17">
        <v>51.45</v>
      </c>
      <c r="D62" s="17">
        <v>76.77</v>
      </c>
      <c r="E62" s="17">
        <v>87.82</v>
      </c>
      <c r="F62" s="17">
        <v>-15.86</v>
      </c>
      <c r="G62" s="17">
        <v>-44.81</v>
      </c>
      <c r="H62" s="17">
        <v>-61.87</v>
      </c>
      <c r="I62" s="17">
        <v>6.78</v>
      </c>
      <c r="J62" s="17">
        <v>113.01</v>
      </c>
      <c r="K62" s="17">
        <v>102.72</v>
      </c>
      <c r="L62" s="17">
        <v>34.33</v>
      </c>
      <c r="M62" s="17">
        <v>106.5</v>
      </c>
      <c r="N62" s="17">
        <v>50.32</v>
      </c>
    </row>
    <row r="63" spans="1:14">
      <c r="A63" s="28" t="s">
        <v>54</v>
      </c>
      <c r="B63" s="17">
        <v>33.1</v>
      </c>
      <c r="C63" s="17">
        <v>106.06</v>
      </c>
      <c r="D63" s="17">
        <v>120.29</v>
      </c>
      <c r="E63" s="17">
        <v>134.88</v>
      </c>
      <c r="F63" s="17">
        <v>66.53</v>
      </c>
      <c r="G63" s="17">
        <v>45.49</v>
      </c>
      <c r="H63" s="17">
        <v>29.56</v>
      </c>
      <c r="I63" s="17">
        <v>95.87</v>
      </c>
      <c r="J63" s="17">
        <v>194.8</v>
      </c>
      <c r="K63" s="17">
        <v>191.01</v>
      </c>
      <c r="L63" s="17">
        <v>124.82</v>
      </c>
      <c r="M63" s="17">
        <v>187.63</v>
      </c>
      <c r="N63" s="17">
        <v>115.87</v>
      </c>
    </row>
    <row r="64" spans="1:14">
      <c r="A64" s="28" t="s">
        <v>55</v>
      </c>
      <c r="B64" s="17">
        <v>52.88</v>
      </c>
      <c r="C64" s="17">
        <v>54.61</v>
      </c>
      <c r="D64" s="17">
        <v>43.51</v>
      </c>
      <c r="E64" s="17">
        <v>47.06</v>
      </c>
      <c r="F64" s="17">
        <v>82.4</v>
      </c>
      <c r="G64" s="17">
        <v>90.3</v>
      </c>
      <c r="H64" s="17">
        <v>91.43</v>
      </c>
      <c r="I64" s="17">
        <v>89.09</v>
      </c>
      <c r="J64" s="17">
        <v>81.790000000000006</v>
      </c>
      <c r="K64" s="17">
        <v>88.28</v>
      </c>
      <c r="L64" s="17">
        <v>90.5</v>
      </c>
      <c r="M64" s="17">
        <v>81.13</v>
      </c>
      <c r="N64" s="17">
        <v>65.55</v>
      </c>
    </row>
    <row r="65" spans="1:14">
      <c r="A65" s="28" t="s">
        <v>56</v>
      </c>
      <c r="B65" s="17" t="s">
        <v>61</v>
      </c>
      <c r="C65" s="17" t="s">
        <v>61</v>
      </c>
      <c r="D65" s="17" t="s">
        <v>61</v>
      </c>
      <c r="E65" s="17" t="s">
        <v>61</v>
      </c>
      <c r="F65" s="17" t="s">
        <v>61</v>
      </c>
      <c r="G65" s="17" t="s">
        <v>61</v>
      </c>
      <c r="H65" s="17" t="s">
        <v>61</v>
      </c>
      <c r="I65" s="17" t="s">
        <v>61</v>
      </c>
      <c r="J65" s="17" t="s">
        <v>61</v>
      </c>
      <c r="K65" s="17" t="s">
        <v>61</v>
      </c>
      <c r="L65" s="17" t="s">
        <v>61</v>
      </c>
      <c r="M65" s="17" t="s">
        <v>61</v>
      </c>
      <c r="N65" s="17" t="s">
        <v>61</v>
      </c>
    </row>
    <row r="66" spans="1:14">
      <c r="A66" s="28" t="s">
        <v>57</v>
      </c>
      <c r="B66" s="17">
        <v>55.82</v>
      </c>
      <c r="C66" s="17">
        <v>29.25</v>
      </c>
      <c r="D66" s="17">
        <v>-16.52</v>
      </c>
      <c r="E66" s="17">
        <v>-38.56</v>
      </c>
      <c r="F66" s="17">
        <v>-29.98</v>
      </c>
      <c r="G66" s="17">
        <v>0</v>
      </c>
      <c r="H66" s="17">
        <v>1.52</v>
      </c>
      <c r="I66" s="17">
        <v>-1.52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</row>
    <row r="67" spans="1:14">
      <c r="A67" s="28" t="s">
        <v>34</v>
      </c>
      <c r="B67" s="17">
        <v>55.82</v>
      </c>
      <c r="C67" s="17">
        <v>29.25</v>
      </c>
      <c r="D67" s="17">
        <v>-16.52</v>
      </c>
      <c r="E67" s="17">
        <v>-38.56</v>
      </c>
      <c r="F67" s="17">
        <v>-29.98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</row>
    <row r="68" spans="1:14">
      <c r="A68" s="28" t="s">
        <v>35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1.52</v>
      </c>
      <c r="I68" s="17">
        <v>-1.52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</row>
    <row r="69" spans="1:14" ht="13.5" thickBot="1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>
      <c r="B70" s="31"/>
    </row>
    <row r="71" spans="1:14">
      <c r="A71" s="32" t="s">
        <v>58</v>
      </c>
    </row>
    <row r="72" spans="1:14">
      <c r="A72" s="33" t="s">
        <v>59</v>
      </c>
    </row>
    <row r="78" spans="1:14">
      <c r="A78" s="5" t="s">
        <v>0</v>
      </c>
    </row>
    <row r="79" spans="1:14">
      <c r="A79" s="6" t="s">
        <v>1</v>
      </c>
    </row>
    <row r="80" spans="1:14">
      <c r="A80" s="6"/>
    </row>
    <row r="81" spans="1:14">
      <c r="A81" s="6" t="s">
        <v>60</v>
      </c>
    </row>
    <row r="82" spans="1:14" ht="19.5" customHeight="1" thickBot="1">
      <c r="A82" s="7" t="s">
        <v>3</v>
      </c>
      <c r="B82" s="8">
        <v>2012</v>
      </c>
      <c r="C82" s="8">
        <v>2013</v>
      </c>
      <c r="D82" s="8">
        <v>2014</v>
      </c>
      <c r="E82" s="8">
        <v>2015</v>
      </c>
      <c r="F82" s="8">
        <v>2016</v>
      </c>
      <c r="G82" s="8">
        <v>2017</v>
      </c>
      <c r="H82" s="8">
        <v>2018</v>
      </c>
      <c r="I82" s="8">
        <v>2019</v>
      </c>
      <c r="J82" s="8">
        <v>2020</v>
      </c>
      <c r="K82" s="8">
        <v>2021</v>
      </c>
      <c r="L82" s="8">
        <v>2022</v>
      </c>
      <c r="M82" s="8">
        <v>2023</v>
      </c>
      <c r="N82" s="8">
        <v>2024</v>
      </c>
    </row>
    <row r="83" spans="1:14">
      <c r="A83" s="10"/>
      <c r="B83" s="11"/>
      <c r="C83" s="11"/>
      <c r="D83" s="11"/>
      <c r="E83" s="11"/>
      <c r="F83" s="11"/>
      <c r="G83" s="11"/>
      <c r="H83" s="11"/>
      <c r="I83" s="11"/>
      <c r="J83" s="11"/>
    </row>
    <row r="84" spans="1:14">
      <c r="A84" s="12" t="s">
        <v>4</v>
      </c>
      <c r="B84" s="13">
        <f t="shared" ref="B84:M84" si="24">B85+B106+B107</f>
        <v>165.5185185185185</v>
      </c>
      <c r="C84" s="13">
        <f t="shared" si="24"/>
        <v>173.66296296296295</v>
      </c>
      <c r="D84" s="13">
        <f t="shared" si="24"/>
        <v>223.28518518518516</v>
      </c>
      <c r="E84" s="13">
        <f t="shared" si="24"/>
        <v>243.91481481481478</v>
      </c>
      <c r="F84" s="13">
        <f t="shared" si="24"/>
        <v>278.35925925925926</v>
      </c>
      <c r="G84" s="13">
        <f t="shared" si="24"/>
        <v>288.19999999999993</v>
      </c>
      <c r="H84" s="13">
        <f t="shared" si="24"/>
        <v>314.88148148148144</v>
      </c>
      <c r="I84" s="13">
        <f t="shared" si="24"/>
        <v>322.78518518518518</v>
      </c>
      <c r="J84" s="13">
        <f t="shared" si="24"/>
        <v>293.59259259259255</v>
      </c>
      <c r="K84" s="13">
        <f t="shared" si="24"/>
        <v>354.47777777777776</v>
      </c>
      <c r="L84" s="13">
        <f t="shared" si="24"/>
        <v>403.08888888888885</v>
      </c>
      <c r="M84" s="13">
        <f t="shared" si="24"/>
        <v>489.0296296296296</v>
      </c>
      <c r="N84" s="13">
        <f t="shared" ref="N84" si="25">N85+N106+N107</f>
        <v>610.54814814814813</v>
      </c>
    </row>
    <row r="85" spans="1:14">
      <c r="A85" s="14" t="s">
        <v>5</v>
      </c>
      <c r="B85" s="13">
        <f t="shared" ref="B85:M85" si="26">B86+B104</f>
        <v>157.50740740740738</v>
      </c>
      <c r="C85" s="13">
        <f t="shared" si="26"/>
        <v>162.06666666666666</v>
      </c>
      <c r="D85" s="13">
        <f t="shared" si="26"/>
        <v>186.04444444444442</v>
      </c>
      <c r="E85" s="13">
        <f t="shared" si="26"/>
        <v>211.57777777777773</v>
      </c>
      <c r="F85" s="13">
        <f t="shared" si="26"/>
        <v>241.32592592592593</v>
      </c>
      <c r="G85" s="13">
        <f t="shared" si="26"/>
        <v>259.28518518518513</v>
      </c>
      <c r="H85" s="13">
        <f t="shared" si="26"/>
        <v>279.95925925925923</v>
      </c>
      <c r="I85" s="13">
        <f t="shared" si="26"/>
        <v>288.14444444444445</v>
      </c>
      <c r="J85" s="13">
        <f t="shared" si="26"/>
        <v>255.39999999999998</v>
      </c>
      <c r="K85" s="13">
        <f t="shared" si="26"/>
        <v>269.30370370370372</v>
      </c>
      <c r="L85" s="13">
        <f t="shared" si="26"/>
        <v>319.96666666666664</v>
      </c>
      <c r="M85" s="13">
        <f t="shared" si="26"/>
        <v>482.30370370370366</v>
      </c>
      <c r="N85" s="13">
        <f t="shared" ref="N85" si="27">N86+N104</f>
        <v>603.09259259259261</v>
      </c>
    </row>
    <row r="86" spans="1:14">
      <c r="A86" s="16" t="s">
        <v>6</v>
      </c>
      <c r="B86" s="17">
        <f t="shared" ref="B86:M86" si="28">SUM(B87,B91,B92,B98,B103)</f>
        <v>149.3259259259259</v>
      </c>
      <c r="C86" s="17">
        <f t="shared" si="28"/>
        <v>155.3111111111111</v>
      </c>
      <c r="D86" s="17">
        <f t="shared" si="28"/>
        <v>177.09259259259258</v>
      </c>
      <c r="E86" s="17">
        <f t="shared" si="28"/>
        <v>196.38148148148144</v>
      </c>
      <c r="F86" s="17">
        <f t="shared" si="28"/>
        <v>228.56296296296296</v>
      </c>
      <c r="G86" s="17">
        <f t="shared" si="28"/>
        <v>248.16296296296292</v>
      </c>
      <c r="H86" s="17">
        <f t="shared" si="28"/>
        <v>267.80740740740737</v>
      </c>
      <c r="I86" s="17">
        <f t="shared" si="28"/>
        <v>273.1185185185185</v>
      </c>
      <c r="J86" s="17">
        <f t="shared" si="28"/>
        <v>237.84444444444443</v>
      </c>
      <c r="K86" s="17">
        <f t="shared" si="28"/>
        <v>237.99629629629629</v>
      </c>
      <c r="L86" s="17">
        <f t="shared" si="28"/>
        <v>271.66666666666663</v>
      </c>
      <c r="M86" s="17">
        <f t="shared" si="28"/>
        <v>322.11481481481479</v>
      </c>
      <c r="N86" s="17">
        <f t="shared" ref="N86" si="29">SUM(N87,N91,N92,N98,N103)</f>
        <v>337.96666666666664</v>
      </c>
    </row>
    <row r="87" spans="1:14">
      <c r="A87" s="18" t="s">
        <v>7</v>
      </c>
      <c r="B87" s="19">
        <f t="shared" ref="B87:N87" si="30">B13/2.7</f>
        <v>27.959259259259255</v>
      </c>
      <c r="C87" s="19">
        <f t="shared" si="30"/>
        <v>24.485185185185184</v>
      </c>
      <c r="D87" s="19">
        <f t="shared" si="30"/>
        <v>33.296296296296298</v>
      </c>
      <c r="E87" s="19">
        <f t="shared" si="30"/>
        <v>37.681481481481477</v>
      </c>
      <c r="F87" s="19">
        <f t="shared" si="30"/>
        <v>47.137037037037032</v>
      </c>
      <c r="G87" s="19">
        <f t="shared" si="30"/>
        <v>52.074074074074069</v>
      </c>
      <c r="H87" s="19">
        <f t="shared" si="30"/>
        <v>57.011111111111113</v>
      </c>
      <c r="I87" s="19">
        <f t="shared" si="30"/>
        <v>56.025925925925925</v>
      </c>
      <c r="J87" s="19">
        <f t="shared" si="30"/>
        <v>49.985185185185188</v>
      </c>
      <c r="K87" s="19">
        <f t="shared" si="30"/>
        <v>44.992592592592594</v>
      </c>
      <c r="L87" s="19">
        <f t="shared" si="30"/>
        <v>51.111111111111107</v>
      </c>
      <c r="M87" s="19">
        <f t="shared" si="30"/>
        <v>61.162962962962951</v>
      </c>
      <c r="N87" s="19">
        <f t="shared" si="30"/>
        <v>71.285185185185185</v>
      </c>
    </row>
    <row r="88" spans="1:14">
      <c r="A88" s="21" t="s">
        <v>8</v>
      </c>
      <c r="B88" s="34">
        <f t="shared" ref="B88:N88" si="31">B14/2.7</f>
        <v>17.607407407407408</v>
      </c>
      <c r="C88" s="34">
        <f t="shared" si="31"/>
        <v>13.496296296296295</v>
      </c>
      <c r="D88" s="34">
        <f t="shared" si="31"/>
        <v>16.303703703703704</v>
      </c>
      <c r="E88" s="34">
        <f t="shared" si="31"/>
        <v>18.107407407407408</v>
      </c>
      <c r="F88" s="34">
        <f t="shared" si="31"/>
        <v>25.170370370370367</v>
      </c>
      <c r="G88" s="34">
        <f t="shared" si="31"/>
        <v>29.629629629629626</v>
      </c>
      <c r="H88" s="34">
        <f t="shared" si="31"/>
        <v>28.425925925925924</v>
      </c>
      <c r="I88" s="34">
        <f t="shared" si="31"/>
        <v>26.188888888888886</v>
      </c>
      <c r="J88" s="34">
        <f t="shared" si="31"/>
        <v>21.592592592592592</v>
      </c>
      <c r="K88" s="34">
        <f t="shared" si="31"/>
        <v>16.822222222222223</v>
      </c>
      <c r="L88" s="34">
        <f t="shared" si="31"/>
        <v>17.188888888888886</v>
      </c>
      <c r="M88" s="34">
        <f t="shared" si="31"/>
        <v>24.181481481481484</v>
      </c>
      <c r="N88" s="34">
        <f t="shared" si="31"/>
        <v>35.196296296296296</v>
      </c>
    </row>
    <row r="89" spans="1:14">
      <c r="A89" s="21" t="s">
        <v>9</v>
      </c>
      <c r="B89" s="17">
        <f t="shared" ref="B89:N89" si="32">B15/2.7</f>
        <v>10.351851851851851</v>
      </c>
      <c r="C89" s="17">
        <f t="shared" si="32"/>
        <v>10.988888888888889</v>
      </c>
      <c r="D89" s="17">
        <f t="shared" si="32"/>
        <v>16.992592592592594</v>
      </c>
      <c r="E89" s="17">
        <f t="shared" si="32"/>
        <v>19.577777777777776</v>
      </c>
      <c r="F89" s="17">
        <f t="shared" si="32"/>
        <v>21.966666666666665</v>
      </c>
      <c r="G89" s="17">
        <f t="shared" si="32"/>
        <v>22.444444444444443</v>
      </c>
      <c r="H89" s="17">
        <f t="shared" si="32"/>
        <v>23.892592592592592</v>
      </c>
      <c r="I89" s="17">
        <f t="shared" si="32"/>
        <v>26.229629629629624</v>
      </c>
      <c r="J89" s="17">
        <f t="shared" si="32"/>
        <v>24.399999999999995</v>
      </c>
      <c r="K89" s="17">
        <f t="shared" si="32"/>
        <v>24.248148148148147</v>
      </c>
      <c r="L89" s="17">
        <f t="shared" si="32"/>
        <v>30.05185185185185</v>
      </c>
      <c r="M89" s="17">
        <f t="shared" si="32"/>
        <v>32.351851851851848</v>
      </c>
      <c r="N89" s="17">
        <f t="shared" si="32"/>
        <v>31.499999999999996</v>
      </c>
    </row>
    <row r="90" spans="1:14">
      <c r="A90" s="21" t="s">
        <v>10</v>
      </c>
      <c r="B90" s="17">
        <f t="shared" ref="B90:N90" si="33">B16/2.7</f>
        <v>0</v>
      </c>
      <c r="C90" s="17">
        <f t="shared" si="33"/>
        <v>0</v>
      </c>
      <c r="D90" s="17">
        <f t="shared" si="33"/>
        <v>0</v>
      </c>
      <c r="E90" s="17">
        <f t="shared" si="33"/>
        <v>0</v>
      </c>
      <c r="F90" s="17">
        <f t="shared" si="33"/>
        <v>0</v>
      </c>
      <c r="G90" s="17">
        <f t="shared" si="33"/>
        <v>0</v>
      </c>
      <c r="H90" s="17">
        <f t="shared" si="33"/>
        <v>4.6925925925925922</v>
      </c>
      <c r="I90" s="17">
        <f t="shared" si="33"/>
        <v>3.6074074074074072</v>
      </c>
      <c r="J90" s="17">
        <f t="shared" si="33"/>
        <v>3.9962962962962956</v>
      </c>
      <c r="K90" s="17">
        <f t="shared" si="33"/>
        <v>3.9259259259259256</v>
      </c>
      <c r="L90" s="17">
        <f t="shared" si="33"/>
        <v>3.8703703703703698</v>
      </c>
      <c r="M90" s="17">
        <f t="shared" si="33"/>
        <v>4.6296296296296298</v>
      </c>
      <c r="N90" s="17">
        <f t="shared" si="33"/>
        <v>4.5888888888888886</v>
      </c>
    </row>
    <row r="91" spans="1:14">
      <c r="A91" s="18" t="s">
        <v>11</v>
      </c>
      <c r="B91" s="19">
        <f t="shared" ref="B91:N91" si="34">B17/2.7</f>
        <v>6.0814814814814815</v>
      </c>
      <c r="C91" s="19">
        <f t="shared" si="34"/>
        <v>5.5851851851851846</v>
      </c>
      <c r="D91" s="19">
        <f t="shared" si="34"/>
        <v>7.9074074074074074</v>
      </c>
      <c r="E91" s="19">
        <f t="shared" si="34"/>
        <v>8.637037037037036</v>
      </c>
      <c r="F91" s="19">
        <f t="shared" si="34"/>
        <v>8.8481481481481481</v>
      </c>
      <c r="G91" s="19">
        <f t="shared" si="34"/>
        <v>8.992592592592592</v>
      </c>
      <c r="H91" s="19">
        <f t="shared" si="34"/>
        <v>10.844444444444445</v>
      </c>
      <c r="I91" s="19">
        <f t="shared" si="34"/>
        <v>14.677777777777777</v>
      </c>
      <c r="J91" s="19">
        <f t="shared" si="34"/>
        <v>12.885185185185184</v>
      </c>
      <c r="K91" s="19">
        <f t="shared" si="34"/>
        <v>10.762962962962963</v>
      </c>
      <c r="L91" s="19">
        <f t="shared" si="34"/>
        <v>10.062962962962963</v>
      </c>
      <c r="M91" s="19">
        <f t="shared" si="34"/>
        <v>15.355555555555554</v>
      </c>
      <c r="N91" s="19">
        <f t="shared" si="34"/>
        <v>14.303703703703702</v>
      </c>
    </row>
    <row r="92" spans="1:14">
      <c r="A92" s="18" t="s">
        <v>12</v>
      </c>
      <c r="B92" s="19">
        <f t="shared" ref="B92:N92" si="35">B18/2.7</f>
        <v>70.177777777777763</v>
      </c>
      <c r="C92" s="19">
        <f t="shared" si="35"/>
        <v>78.907407407407405</v>
      </c>
      <c r="D92" s="19">
        <f t="shared" si="35"/>
        <v>82.740740740740733</v>
      </c>
      <c r="E92" s="19">
        <f t="shared" si="35"/>
        <v>86.077777777777769</v>
      </c>
      <c r="F92" s="19">
        <f t="shared" si="35"/>
        <v>96.844444444444449</v>
      </c>
      <c r="G92" s="19">
        <f t="shared" si="35"/>
        <v>104.47407407407407</v>
      </c>
      <c r="H92" s="19">
        <f t="shared" si="35"/>
        <v>140.63703703703703</v>
      </c>
      <c r="I92" s="19">
        <f t="shared" si="35"/>
        <v>142.65925925925924</v>
      </c>
      <c r="J92" s="19">
        <f t="shared" si="35"/>
        <v>124.5074074074074</v>
      </c>
      <c r="K92" s="19">
        <f t="shared" si="35"/>
        <v>125.99259259259259</v>
      </c>
      <c r="L92" s="19">
        <f t="shared" si="35"/>
        <v>137.05185185185184</v>
      </c>
      <c r="M92" s="19">
        <f t="shared" si="35"/>
        <v>165.76666666666665</v>
      </c>
      <c r="N92" s="19">
        <f t="shared" si="35"/>
        <v>168.61481481481479</v>
      </c>
    </row>
    <row r="93" spans="1:14">
      <c r="A93" s="21" t="s">
        <v>13</v>
      </c>
      <c r="B93" s="34">
        <f t="shared" ref="B93:N93" si="36">B19/2.7</f>
        <v>56.529629629629625</v>
      </c>
      <c r="C93" s="34">
        <f t="shared" si="36"/>
        <v>58.333333333333329</v>
      </c>
      <c r="D93" s="34">
        <f t="shared" si="36"/>
        <v>65.42962962962963</v>
      </c>
      <c r="E93" s="34">
        <f t="shared" si="36"/>
        <v>72.966666666666654</v>
      </c>
      <c r="F93" s="34">
        <f t="shared" si="36"/>
        <v>80.774074074074065</v>
      </c>
      <c r="G93" s="34">
        <f t="shared" si="36"/>
        <v>87.266666666666666</v>
      </c>
      <c r="H93" s="34">
        <f t="shared" si="36"/>
        <v>92.399999999999991</v>
      </c>
      <c r="I93" s="34">
        <f t="shared" si="36"/>
        <v>93.411111111111111</v>
      </c>
      <c r="J93" s="34">
        <f t="shared" si="36"/>
        <v>80.325925925925915</v>
      </c>
      <c r="K93" s="34">
        <f t="shared" si="36"/>
        <v>82.762962962962959</v>
      </c>
      <c r="L93" s="34">
        <f t="shared" si="36"/>
        <v>106.79259259259257</v>
      </c>
      <c r="M93" s="34">
        <f t="shared" si="36"/>
        <v>119.88888888888887</v>
      </c>
      <c r="N93" s="34">
        <f t="shared" si="36"/>
        <v>122.07037037037036</v>
      </c>
    </row>
    <row r="94" spans="1:14">
      <c r="A94" s="21" t="s">
        <v>14</v>
      </c>
      <c r="B94" s="17">
        <f t="shared" ref="B94:N94" si="37">B20/2.7</f>
        <v>0</v>
      </c>
      <c r="C94" s="17">
        <f t="shared" si="37"/>
        <v>0</v>
      </c>
      <c r="D94" s="17">
        <f t="shared" si="37"/>
        <v>0</v>
      </c>
      <c r="E94" s="17">
        <f t="shared" si="37"/>
        <v>0</v>
      </c>
      <c r="F94" s="17">
        <f t="shared" si="37"/>
        <v>0</v>
      </c>
      <c r="G94" s="17">
        <f t="shared" si="37"/>
        <v>0</v>
      </c>
      <c r="H94" s="17">
        <f t="shared" si="37"/>
        <v>9.4148148148148145</v>
      </c>
      <c r="I94" s="17">
        <f t="shared" si="37"/>
        <v>8.9555555555555557</v>
      </c>
      <c r="J94" s="17">
        <f t="shared" si="37"/>
        <v>8.3777777777777782</v>
      </c>
      <c r="K94" s="17">
        <f t="shared" si="37"/>
        <v>6.5222222222222213</v>
      </c>
      <c r="L94" s="17">
        <f t="shared" si="37"/>
        <v>7.6851851851851851</v>
      </c>
      <c r="M94" s="17">
        <f t="shared" si="37"/>
        <v>10.688888888888888</v>
      </c>
      <c r="N94" s="17">
        <f t="shared" si="37"/>
        <v>9.9259259259259256</v>
      </c>
    </row>
    <row r="95" spans="1:14">
      <c r="A95" s="21" t="s">
        <v>15</v>
      </c>
      <c r="B95" s="17">
        <f t="shared" ref="B95:N95" si="38">B21/2.7</f>
        <v>4.7444444444444445</v>
      </c>
      <c r="C95" s="17">
        <f t="shared" si="38"/>
        <v>1.3037037037037036</v>
      </c>
      <c r="D95" s="17">
        <f t="shared" si="38"/>
        <v>2.1407407407407408</v>
      </c>
      <c r="E95" s="17">
        <f t="shared" si="38"/>
        <v>1.5703703703703704</v>
      </c>
      <c r="F95" s="17">
        <f t="shared" si="38"/>
        <v>3.2074074074074073</v>
      </c>
      <c r="G95" s="17">
        <f t="shared" si="38"/>
        <v>1.8777777777777778</v>
      </c>
      <c r="H95" s="17">
        <f t="shared" si="38"/>
        <v>2.1370370370370368</v>
      </c>
      <c r="I95" s="17">
        <f t="shared" si="38"/>
        <v>2.1851851851851851</v>
      </c>
      <c r="J95" s="17">
        <f t="shared" si="38"/>
        <v>0.93703703703703689</v>
      </c>
      <c r="K95" s="17">
        <f t="shared" si="38"/>
        <v>1.6407407407407406</v>
      </c>
      <c r="L95" s="17">
        <f t="shared" si="38"/>
        <v>1.9259259259259258</v>
      </c>
      <c r="M95" s="17">
        <f t="shared" si="38"/>
        <v>2.1111111111111112</v>
      </c>
      <c r="N95" s="17">
        <f t="shared" si="38"/>
        <v>2.0925925925925926</v>
      </c>
    </row>
    <row r="96" spans="1:14">
      <c r="A96" s="21" t="s">
        <v>16</v>
      </c>
      <c r="B96" s="17">
        <f t="shared" ref="B96:N96" si="39">B22/2.7</f>
        <v>0.1148148148148148</v>
      </c>
      <c r="C96" s="17">
        <f t="shared" si="39"/>
        <v>1.111111111111111E-2</v>
      </c>
      <c r="D96" s="17">
        <f t="shared" si="39"/>
        <v>0.1111111111111111</v>
      </c>
      <c r="E96" s="17">
        <f t="shared" si="39"/>
        <v>9.2592592592592587E-2</v>
      </c>
      <c r="F96" s="17">
        <f t="shared" si="39"/>
        <v>2.222222222222222E-2</v>
      </c>
      <c r="G96" s="17">
        <f t="shared" si="39"/>
        <v>0</v>
      </c>
      <c r="H96" s="17">
        <f t="shared" si="39"/>
        <v>0</v>
      </c>
      <c r="I96" s="17">
        <f t="shared" si="39"/>
        <v>0</v>
      </c>
      <c r="J96" s="17">
        <f t="shared" si="39"/>
        <v>0</v>
      </c>
      <c r="K96" s="17">
        <f t="shared" si="39"/>
        <v>0</v>
      </c>
      <c r="L96" s="17">
        <f t="shared" si="39"/>
        <v>0</v>
      </c>
      <c r="M96" s="17">
        <f t="shared" si="39"/>
        <v>0</v>
      </c>
      <c r="N96" s="17">
        <f t="shared" si="39"/>
        <v>0</v>
      </c>
    </row>
    <row r="97" spans="1:14">
      <c r="A97" s="21" t="s">
        <v>17</v>
      </c>
      <c r="B97" s="17">
        <f t="shared" ref="B97:N97" si="40">B23/2.7</f>
        <v>5.7444444444444436</v>
      </c>
      <c r="C97" s="17">
        <f t="shared" si="40"/>
        <v>15.762962962962963</v>
      </c>
      <c r="D97" s="17">
        <f t="shared" si="40"/>
        <v>11.125925925925925</v>
      </c>
      <c r="E97" s="17">
        <f t="shared" si="40"/>
        <v>6.814814814814814</v>
      </c>
      <c r="F97" s="17">
        <f t="shared" si="40"/>
        <v>6.1666666666666661</v>
      </c>
      <c r="G97" s="17">
        <f t="shared" si="40"/>
        <v>6.7481481481481476</v>
      </c>
      <c r="H97" s="17">
        <f t="shared" si="40"/>
        <v>7.0296296296296292</v>
      </c>
      <c r="I97" s="17">
        <f t="shared" si="40"/>
        <v>6.9851851851851849</v>
      </c>
      <c r="J97" s="17">
        <f t="shared" si="40"/>
        <v>7.1925925925925931</v>
      </c>
      <c r="K97" s="17">
        <f t="shared" si="40"/>
        <v>6.3592592592592592</v>
      </c>
      <c r="L97" s="17">
        <f t="shared" si="40"/>
        <v>6.8740740740740733</v>
      </c>
      <c r="M97" s="17">
        <f t="shared" si="40"/>
        <v>7.996296296296296</v>
      </c>
      <c r="N97" s="17">
        <f t="shared" si="40"/>
        <v>8.1407407407407408</v>
      </c>
    </row>
    <row r="98" spans="1:14">
      <c r="A98" s="18" t="s">
        <v>18</v>
      </c>
      <c r="B98" s="19">
        <f t="shared" ref="B98:N98" si="41">B24/2.7</f>
        <v>45.107407407407408</v>
      </c>
      <c r="C98" s="19">
        <f t="shared" si="41"/>
        <v>46.333333333333329</v>
      </c>
      <c r="D98" s="19">
        <f t="shared" si="41"/>
        <v>53.148148148148145</v>
      </c>
      <c r="E98" s="19">
        <f t="shared" si="41"/>
        <v>63.985185185185181</v>
      </c>
      <c r="F98" s="19">
        <f t="shared" si="41"/>
        <v>75.73333333333332</v>
      </c>
      <c r="G98" s="19">
        <f t="shared" si="41"/>
        <v>82.62222222222222</v>
      </c>
      <c r="H98" s="19">
        <f t="shared" si="41"/>
        <v>59.31481481481481</v>
      </c>
      <c r="I98" s="19">
        <f t="shared" si="41"/>
        <v>59.755555555555553</v>
      </c>
      <c r="J98" s="19">
        <f t="shared" si="41"/>
        <v>50.466666666666661</v>
      </c>
      <c r="K98" s="19">
        <f t="shared" si="41"/>
        <v>56.248148148148147</v>
      </c>
      <c r="L98" s="19">
        <f t="shared" si="41"/>
        <v>73.440740740740736</v>
      </c>
      <c r="M98" s="19">
        <f t="shared" si="41"/>
        <v>79.829629629629622</v>
      </c>
      <c r="N98" s="19">
        <f t="shared" si="41"/>
        <v>83.762962962962959</v>
      </c>
    </row>
    <row r="99" spans="1:14">
      <c r="A99" s="21" t="s">
        <v>19</v>
      </c>
      <c r="B99" s="34">
        <f t="shared" ref="B99:N99" si="42">B25/2.7</f>
        <v>17.792592592592591</v>
      </c>
      <c r="C99" s="34">
        <f t="shared" si="42"/>
        <v>18.659259259259258</v>
      </c>
      <c r="D99" s="34">
        <f t="shared" si="42"/>
        <v>20.948148148148146</v>
      </c>
      <c r="E99" s="34">
        <f t="shared" si="42"/>
        <v>23.329629629629629</v>
      </c>
      <c r="F99" s="34">
        <f t="shared" si="42"/>
        <v>25.859259259259254</v>
      </c>
      <c r="G99" s="34">
        <f t="shared" si="42"/>
        <v>28.337037037037039</v>
      </c>
      <c r="H99" s="34">
        <f t="shared" si="42"/>
        <v>31.185185185185183</v>
      </c>
      <c r="I99" s="34">
        <f t="shared" si="42"/>
        <v>31.277777777777775</v>
      </c>
      <c r="J99" s="34">
        <f t="shared" si="42"/>
        <v>27.296296296296294</v>
      </c>
      <c r="K99" s="34">
        <f t="shared" si="42"/>
        <v>30.437037037037037</v>
      </c>
      <c r="L99" s="34">
        <f t="shared" si="42"/>
        <v>40.351851851851848</v>
      </c>
      <c r="M99" s="34">
        <f t="shared" si="42"/>
        <v>43.8</v>
      </c>
      <c r="N99" s="34">
        <f t="shared" si="42"/>
        <v>46.225925925925921</v>
      </c>
    </row>
    <row r="100" spans="1:14">
      <c r="A100" s="21" t="s">
        <v>20</v>
      </c>
      <c r="B100" s="17">
        <f t="shared" ref="B100:N100" si="43">B26/2.7</f>
        <v>13.207407407407405</v>
      </c>
      <c r="C100" s="17">
        <f t="shared" si="43"/>
        <v>13.188888888888888</v>
      </c>
      <c r="D100" s="17">
        <f t="shared" si="43"/>
        <v>16.748148148148147</v>
      </c>
      <c r="E100" s="17">
        <f t="shared" si="43"/>
        <v>17.362962962962964</v>
      </c>
      <c r="F100" s="17">
        <f t="shared" si="43"/>
        <v>18.355555555555554</v>
      </c>
      <c r="G100" s="17">
        <f t="shared" si="43"/>
        <v>20.377777777777776</v>
      </c>
      <c r="H100" s="17">
        <f t="shared" si="43"/>
        <v>22.774074074074072</v>
      </c>
      <c r="I100" s="17">
        <f t="shared" si="43"/>
        <v>23.292592592592591</v>
      </c>
      <c r="J100" s="17">
        <f t="shared" si="43"/>
        <v>18.859259259259257</v>
      </c>
      <c r="K100" s="17">
        <f t="shared" si="43"/>
        <v>22.17407407407407</v>
      </c>
      <c r="L100" s="17">
        <f t="shared" si="43"/>
        <v>28.651851851851848</v>
      </c>
      <c r="M100" s="17">
        <f t="shared" si="43"/>
        <v>30.388888888888886</v>
      </c>
      <c r="N100" s="17">
        <f t="shared" si="43"/>
        <v>31.985185185185184</v>
      </c>
    </row>
    <row r="101" spans="1:14">
      <c r="A101" s="21" t="s">
        <v>21</v>
      </c>
      <c r="B101" s="17">
        <f t="shared" ref="B101:N101" si="44">B27/2.7</f>
        <v>0.1</v>
      </c>
      <c r="C101" s="17">
        <f t="shared" si="44"/>
        <v>3.7037037037037034E-3</v>
      </c>
      <c r="D101" s="17">
        <f t="shared" si="44"/>
        <v>0</v>
      </c>
      <c r="E101" s="17">
        <f t="shared" si="44"/>
        <v>0</v>
      </c>
      <c r="F101" s="17">
        <f t="shared" si="44"/>
        <v>0</v>
      </c>
      <c r="G101" s="17">
        <f t="shared" si="44"/>
        <v>0</v>
      </c>
      <c r="H101" s="17">
        <f t="shared" si="44"/>
        <v>0</v>
      </c>
      <c r="I101" s="17">
        <f t="shared" si="44"/>
        <v>0</v>
      </c>
      <c r="J101" s="17">
        <f t="shared" si="44"/>
        <v>0</v>
      </c>
      <c r="K101" s="17">
        <f t="shared" si="44"/>
        <v>0</v>
      </c>
      <c r="L101" s="17">
        <f t="shared" si="44"/>
        <v>0</v>
      </c>
      <c r="M101" s="17">
        <f t="shared" si="44"/>
        <v>0</v>
      </c>
      <c r="N101" s="17">
        <f t="shared" si="44"/>
        <v>0</v>
      </c>
    </row>
    <row r="102" spans="1:14">
      <c r="A102" s="21" t="s">
        <v>22</v>
      </c>
      <c r="B102" s="17">
        <f t="shared" ref="B102:N102" si="45">B28/2.7</f>
        <v>0</v>
      </c>
      <c r="C102" s="17">
        <f t="shared" si="45"/>
        <v>0</v>
      </c>
      <c r="D102" s="17">
        <f t="shared" si="45"/>
        <v>0</v>
      </c>
      <c r="E102" s="17">
        <f t="shared" si="45"/>
        <v>0</v>
      </c>
      <c r="F102" s="17">
        <f t="shared" si="45"/>
        <v>0</v>
      </c>
      <c r="G102" s="17">
        <f t="shared" si="45"/>
        <v>0</v>
      </c>
      <c r="H102" s="17">
        <f t="shared" si="45"/>
        <v>4.6111111111111107</v>
      </c>
      <c r="I102" s="17">
        <f t="shared" si="45"/>
        <v>4.659259259259259</v>
      </c>
      <c r="J102" s="17">
        <f t="shared" si="45"/>
        <v>3.7925925925925923</v>
      </c>
      <c r="K102" s="17">
        <f t="shared" si="45"/>
        <v>3.1074074074074076</v>
      </c>
      <c r="L102" s="17">
        <f t="shared" si="45"/>
        <v>3.7888888888888888</v>
      </c>
      <c r="M102" s="17">
        <f t="shared" si="45"/>
        <v>5.0370370370370363</v>
      </c>
      <c r="N102" s="17">
        <f t="shared" si="45"/>
        <v>4.8925925925925924</v>
      </c>
    </row>
    <row r="103" spans="1:14">
      <c r="A103" s="21" t="s">
        <v>23</v>
      </c>
      <c r="B103" s="17">
        <f t="shared" ref="B103:N103" si="46">B29/2.7</f>
        <v>0</v>
      </c>
      <c r="C103" s="17">
        <f t="shared" si="46"/>
        <v>0</v>
      </c>
      <c r="D103" s="17">
        <f t="shared" si="46"/>
        <v>0</v>
      </c>
      <c r="E103" s="17">
        <f t="shared" si="46"/>
        <v>0</v>
      </c>
      <c r="F103" s="17">
        <f t="shared" si="46"/>
        <v>0</v>
      </c>
      <c r="G103" s="17">
        <f t="shared" si="46"/>
        <v>0</v>
      </c>
      <c r="H103" s="17">
        <f t="shared" si="46"/>
        <v>0</v>
      </c>
      <c r="I103" s="17">
        <f t="shared" si="46"/>
        <v>0</v>
      </c>
      <c r="J103" s="17">
        <f t="shared" si="46"/>
        <v>0</v>
      </c>
      <c r="K103" s="17">
        <f t="shared" si="46"/>
        <v>0</v>
      </c>
      <c r="L103" s="17">
        <f t="shared" si="46"/>
        <v>0</v>
      </c>
      <c r="M103" s="17">
        <f t="shared" si="46"/>
        <v>0</v>
      </c>
      <c r="N103" s="17">
        <f t="shared" si="46"/>
        <v>0</v>
      </c>
    </row>
    <row r="104" spans="1:14">
      <c r="A104" s="16" t="s">
        <v>24</v>
      </c>
      <c r="B104" s="17">
        <f t="shared" ref="B104:N104" si="47">B30/2.7</f>
        <v>8.1814814814814802</v>
      </c>
      <c r="C104" s="17">
        <f t="shared" si="47"/>
        <v>6.7555555555555546</v>
      </c>
      <c r="D104" s="17">
        <f t="shared" si="47"/>
        <v>8.9518518518518526</v>
      </c>
      <c r="E104" s="17">
        <f t="shared" si="47"/>
        <v>15.196296296296296</v>
      </c>
      <c r="F104" s="17">
        <f t="shared" si="47"/>
        <v>12.762962962962963</v>
      </c>
      <c r="G104" s="17">
        <f t="shared" si="47"/>
        <v>11.122222222222222</v>
      </c>
      <c r="H104" s="17">
        <f t="shared" si="47"/>
        <v>12.151851851851852</v>
      </c>
      <c r="I104" s="17">
        <f t="shared" si="47"/>
        <v>15.025925925925925</v>
      </c>
      <c r="J104" s="17">
        <f t="shared" si="47"/>
        <v>17.555555555555554</v>
      </c>
      <c r="K104" s="17">
        <f t="shared" si="47"/>
        <v>31.307407407407407</v>
      </c>
      <c r="L104" s="17">
        <f t="shared" si="47"/>
        <v>48.3</v>
      </c>
      <c r="M104" s="17">
        <f t="shared" si="47"/>
        <v>160.18888888888887</v>
      </c>
      <c r="N104" s="17">
        <f t="shared" si="47"/>
        <v>265.12592592592591</v>
      </c>
    </row>
    <row r="105" spans="1:14">
      <c r="A105" s="22" t="s">
        <v>25</v>
      </c>
      <c r="B105" s="17">
        <f t="shared" ref="B105:N105" si="48">B31/2.7</f>
        <v>0</v>
      </c>
      <c r="C105" s="17">
        <f t="shared" si="48"/>
        <v>0</v>
      </c>
      <c r="D105" s="17">
        <f t="shared" si="48"/>
        <v>0</v>
      </c>
      <c r="E105" s="17">
        <f t="shared" si="48"/>
        <v>6.003703703703704</v>
      </c>
      <c r="F105" s="17">
        <f t="shared" si="48"/>
        <v>1.2740740740740739</v>
      </c>
      <c r="G105" s="17">
        <f t="shared" si="48"/>
        <v>1.8</v>
      </c>
      <c r="H105" s="17">
        <f t="shared" si="48"/>
        <v>1.2037037037037037</v>
      </c>
      <c r="I105" s="17">
        <f t="shared" si="48"/>
        <v>2.9740740740740734</v>
      </c>
      <c r="J105" s="17">
        <f t="shared" si="48"/>
        <v>6.4</v>
      </c>
      <c r="K105" s="17">
        <f t="shared" si="48"/>
        <v>11.951851851851853</v>
      </c>
      <c r="L105" s="17">
        <f t="shared" si="48"/>
        <v>27.088888888888889</v>
      </c>
      <c r="M105" s="17">
        <f t="shared" si="48"/>
        <v>141.32222222222222</v>
      </c>
      <c r="N105" s="17">
        <f t="shared" si="48"/>
        <v>205.07777777777778</v>
      </c>
    </row>
    <row r="106" spans="1:14">
      <c r="A106" s="14" t="s">
        <v>26</v>
      </c>
      <c r="B106" s="13">
        <f t="shared" ref="B106:N106" si="49">B32/2.7</f>
        <v>3.3333333333333333E-2</v>
      </c>
      <c r="C106" s="13">
        <f t="shared" si="49"/>
        <v>1.8518518518518517E-2</v>
      </c>
      <c r="D106" s="13">
        <f t="shared" si="49"/>
        <v>3.3333333333333333E-2</v>
      </c>
      <c r="E106" s="13">
        <f t="shared" si="49"/>
        <v>4.8148148148148148E-2</v>
      </c>
      <c r="F106" s="13">
        <f t="shared" si="49"/>
        <v>0</v>
      </c>
      <c r="G106" s="13">
        <f t="shared" si="49"/>
        <v>0</v>
      </c>
      <c r="H106" s="13">
        <f t="shared" si="49"/>
        <v>0</v>
      </c>
      <c r="I106" s="13">
        <f t="shared" si="49"/>
        <v>0</v>
      </c>
      <c r="J106" s="13">
        <f t="shared" si="49"/>
        <v>0</v>
      </c>
      <c r="K106" s="13">
        <f t="shared" si="49"/>
        <v>0</v>
      </c>
      <c r="L106" s="13">
        <f t="shared" si="49"/>
        <v>0</v>
      </c>
      <c r="M106" s="13">
        <f t="shared" si="49"/>
        <v>0</v>
      </c>
      <c r="N106" s="13">
        <f t="shared" si="49"/>
        <v>0</v>
      </c>
    </row>
    <row r="107" spans="1:14">
      <c r="A107" s="14" t="s">
        <v>27</v>
      </c>
      <c r="B107" s="13">
        <f t="shared" ref="B107:N107" si="50">B33/2.7</f>
        <v>7.977777777777777</v>
      </c>
      <c r="C107" s="13">
        <f t="shared" si="50"/>
        <v>11.577777777777778</v>
      </c>
      <c r="D107" s="13">
        <f t="shared" si="50"/>
        <v>37.207407407407402</v>
      </c>
      <c r="E107" s="13">
        <f t="shared" si="50"/>
        <v>32.288888888888891</v>
      </c>
      <c r="F107" s="13">
        <f t="shared" si="50"/>
        <v>37.033333333333331</v>
      </c>
      <c r="G107" s="13">
        <f t="shared" si="50"/>
        <v>28.914814814814811</v>
      </c>
      <c r="H107" s="13">
        <f t="shared" si="50"/>
        <v>34.922222222222224</v>
      </c>
      <c r="I107" s="13">
        <f t="shared" si="50"/>
        <v>34.640740740740739</v>
      </c>
      <c r="J107" s="13">
        <f t="shared" si="50"/>
        <v>38.19259259259259</v>
      </c>
      <c r="K107" s="13">
        <f t="shared" si="50"/>
        <v>85.17407407407407</v>
      </c>
      <c r="L107" s="13">
        <f t="shared" si="50"/>
        <v>83.12222222222222</v>
      </c>
      <c r="M107" s="13">
        <f t="shared" si="50"/>
        <v>6.7259259259259254</v>
      </c>
      <c r="N107" s="13">
        <f t="shared" si="50"/>
        <v>7.4555555555555548</v>
      </c>
    </row>
    <row r="108" spans="1:14">
      <c r="A108" s="23" t="s">
        <v>28</v>
      </c>
      <c r="B108" s="17">
        <f t="shared" ref="B108:N108" si="51">B34/2.7</f>
        <v>7.7074074074074064</v>
      </c>
      <c r="C108" s="17">
        <f t="shared" si="51"/>
        <v>11.577777777777778</v>
      </c>
      <c r="D108" s="17">
        <f t="shared" si="51"/>
        <v>33.540740740740738</v>
      </c>
      <c r="E108" s="17">
        <f t="shared" si="51"/>
        <v>32.288888888888891</v>
      </c>
      <c r="F108" s="17">
        <f t="shared" si="51"/>
        <v>27.411111111111111</v>
      </c>
      <c r="G108" s="17">
        <f t="shared" si="51"/>
        <v>23.777777777777779</v>
      </c>
      <c r="H108" s="17">
        <f t="shared" si="51"/>
        <v>27.751851851851853</v>
      </c>
      <c r="I108" s="17">
        <f t="shared" si="51"/>
        <v>28.037037037037035</v>
      </c>
      <c r="J108" s="17">
        <f t="shared" si="51"/>
        <v>31.418518518518514</v>
      </c>
      <c r="K108" s="17">
        <f t="shared" si="51"/>
        <v>67.751851851851853</v>
      </c>
      <c r="L108" s="17">
        <f t="shared" si="51"/>
        <v>43.12222222222222</v>
      </c>
      <c r="M108" s="17">
        <f t="shared" si="51"/>
        <v>6.4518518518518517</v>
      </c>
      <c r="N108" s="17">
        <f t="shared" si="51"/>
        <v>6.6962962962962953</v>
      </c>
    </row>
    <row r="109" spans="1:14">
      <c r="A109" s="23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4">
      <c r="A110" s="12" t="s">
        <v>29</v>
      </c>
      <c r="B110" s="13">
        <f t="shared" ref="B110:M110" si="52">B111+B120</f>
        <v>209.8111111111111</v>
      </c>
      <c r="C110" s="13">
        <f t="shared" si="52"/>
        <v>228.31481481481484</v>
      </c>
      <c r="D110" s="13">
        <f t="shared" si="52"/>
        <v>265.94814814814811</v>
      </c>
      <c r="E110" s="13">
        <f t="shared" si="52"/>
        <v>255.78148148148148</v>
      </c>
      <c r="F110" s="13">
        <f t="shared" si="52"/>
        <v>259.27407407407406</v>
      </c>
      <c r="G110" s="13">
        <f t="shared" si="52"/>
        <v>254.26666666666665</v>
      </c>
      <c r="H110" s="13">
        <f t="shared" si="52"/>
        <v>257.52222222222224</v>
      </c>
      <c r="I110" s="13">
        <f t="shared" si="52"/>
        <v>262.64814814814815</v>
      </c>
      <c r="J110" s="13">
        <f t="shared" si="52"/>
        <v>341.01481481481477</v>
      </c>
      <c r="K110" s="13">
        <f t="shared" si="52"/>
        <v>350.81481481481478</v>
      </c>
      <c r="L110" s="13">
        <f t="shared" si="52"/>
        <v>391.7037037037037</v>
      </c>
      <c r="M110" s="13">
        <f t="shared" si="52"/>
        <v>383.1</v>
      </c>
      <c r="N110" s="13">
        <f t="shared" ref="N110" si="53">N111+N120</f>
        <v>488.05185185185184</v>
      </c>
    </row>
    <row r="111" spans="1:14">
      <c r="A111" s="14" t="s">
        <v>30</v>
      </c>
      <c r="B111" s="13">
        <f t="shared" ref="B111:M111" si="54">SUM(B112:B114,B117)</f>
        <v>169.67777777777778</v>
      </c>
      <c r="C111" s="13">
        <f t="shared" si="54"/>
        <v>171.15925925925927</v>
      </c>
      <c r="D111" s="13">
        <f t="shared" si="54"/>
        <v>181.98888888888888</v>
      </c>
      <c r="E111" s="13">
        <f t="shared" si="54"/>
        <v>172.95185185185184</v>
      </c>
      <c r="F111" s="13">
        <f t="shared" si="54"/>
        <v>209.43333333333334</v>
      </c>
      <c r="G111" s="13">
        <f t="shared" si="54"/>
        <v>224.40740740740739</v>
      </c>
      <c r="H111" s="13">
        <f t="shared" si="54"/>
        <v>225.35925925925926</v>
      </c>
      <c r="I111" s="13">
        <f t="shared" si="54"/>
        <v>230.9148148148148</v>
      </c>
      <c r="J111" s="13">
        <f t="shared" si="54"/>
        <v>241.05185185185184</v>
      </c>
      <c r="K111" s="13">
        <f t="shared" si="54"/>
        <v>254.36666666666662</v>
      </c>
      <c r="L111" s="13">
        <f t="shared" si="54"/>
        <v>265.71481481481482</v>
      </c>
      <c r="M111" s="13">
        <f t="shared" si="54"/>
        <v>260.06666666666666</v>
      </c>
      <c r="N111" s="13">
        <f t="shared" ref="N111" si="55">SUM(N112:N114,N117)</f>
        <v>349.8</v>
      </c>
    </row>
    <row r="112" spans="1:14">
      <c r="A112" s="21" t="s">
        <v>31</v>
      </c>
      <c r="B112" s="17">
        <f t="shared" ref="B112:N112" si="56">B38/2.7</f>
        <v>84.155555555555551</v>
      </c>
      <c r="C112" s="17">
        <f t="shared" si="56"/>
        <v>90.181481481481484</v>
      </c>
      <c r="D112" s="17">
        <f t="shared" si="56"/>
        <v>89.796296296296291</v>
      </c>
      <c r="E112" s="17">
        <f t="shared" si="56"/>
        <v>79.722222222222214</v>
      </c>
      <c r="F112" s="17">
        <f t="shared" si="56"/>
        <v>93.199999999999989</v>
      </c>
      <c r="G112" s="17">
        <f t="shared" si="56"/>
        <v>98.218518518518508</v>
      </c>
      <c r="H112" s="17">
        <f t="shared" si="56"/>
        <v>97.888888888888886</v>
      </c>
      <c r="I112" s="17">
        <f t="shared" si="56"/>
        <v>98.762962962962959</v>
      </c>
      <c r="J112" s="17">
        <f t="shared" si="56"/>
        <v>102.35925925925926</v>
      </c>
      <c r="K112" s="17">
        <f t="shared" si="56"/>
        <v>113.94074074074072</v>
      </c>
      <c r="L112" s="17">
        <f t="shared" si="56"/>
        <v>103.59629629629629</v>
      </c>
      <c r="M112" s="17">
        <f t="shared" si="56"/>
        <v>107.97407407407405</v>
      </c>
      <c r="N112" s="17">
        <f t="shared" si="56"/>
        <v>118.28888888888888</v>
      </c>
    </row>
    <row r="113" spans="1:14">
      <c r="A113" s="21" t="s">
        <v>32</v>
      </c>
      <c r="B113" s="17">
        <f t="shared" ref="B113:N113" si="57">B39/2.7</f>
        <v>32</v>
      </c>
      <c r="C113" s="17">
        <f t="shared" si="57"/>
        <v>28.107407407407404</v>
      </c>
      <c r="D113" s="17">
        <f t="shared" si="57"/>
        <v>26.737037037037034</v>
      </c>
      <c r="E113" s="17">
        <f t="shared" si="57"/>
        <v>28.096296296296295</v>
      </c>
      <c r="F113" s="17">
        <f t="shared" si="57"/>
        <v>43.562962962962963</v>
      </c>
      <c r="G113" s="17">
        <f t="shared" si="57"/>
        <v>46.855555555555554</v>
      </c>
      <c r="H113" s="17">
        <f t="shared" si="57"/>
        <v>48.396296296296292</v>
      </c>
      <c r="I113" s="17">
        <f t="shared" si="57"/>
        <v>49.19259259259259</v>
      </c>
      <c r="J113" s="17">
        <f t="shared" si="57"/>
        <v>49.240740740740733</v>
      </c>
      <c r="K113" s="17">
        <f t="shared" si="57"/>
        <v>57.018518518518512</v>
      </c>
      <c r="L113" s="17">
        <f t="shared" si="57"/>
        <v>47.396296296296292</v>
      </c>
      <c r="M113" s="17">
        <f t="shared" si="57"/>
        <v>52.492592592592587</v>
      </c>
      <c r="N113" s="17">
        <f t="shared" si="57"/>
        <v>94.481481481481467</v>
      </c>
    </row>
    <row r="114" spans="1:14">
      <c r="A114" s="21" t="s">
        <v>33</v>
      </c>
      <c r="B114" s="17">
        <f t="shared" ref="B114:N114" si="58">B40/2.7</f>
        <v>27.274074074074072</v>
      </c>
      <c r="C114" s="17">
        <f t="shared" si="58"/>
        <v>26.140740740740739</v>
      </c>
      <c r="D114" s="17">
        <f t="shared" si="58"/>
        <v>32.140740740740739</v>
      </c>
      <c r="E114" s="17">
        <f t="shared" si="58"/>
        <v>33.299999999999997</v>
      </c>
      <c r="F114" s="17">
        <f t="shared" si="58"/>
        <v>30.474074074074071</v>
      </c>
      <c r="G114" s="17">
        <f t="shared" si="58"/>
        <v>29.992592592592594</v>
      </c>
      <c r="H114" s="17">
        <f t="shared" si="58"/>
        <v>23.422222222222221</v>
      </c>
      <c r="I114" s="17">
        <f t="shared" si="58"/>
        <v>22.459259259259259</v>
      </c>
      <c r="J114" s="17">
        <f t="shared" si="58"/>
        <v>20.703703703703702</v>
      </c>
      <c r="K114" s="17">
        <f t="shared" si="58"/>
        <v>20.062962962962963</v>
      </c>
      <c r="L114" s="17">
        <f t="shared" si="58"/>
        <v>19.885185185185183</v>
      </c>
      <c r="M114" s="17">
        <f t="shared" si="58"/>
        <v>19.755555555555556</v>
      </c>
      <c r="N114" s="17">
        <f t="shared" si="58"/>
        <v>46.025925925925918</v>
      </c>
    </row>
    <row r="115" spans="1:14">
      <c r="A115" s="21" t="s">
        <v>34</v>
      </c>
      <c r="B115" s="17">
        <f t="shared" ref="B115:N115" si="59">B41/2.7</f>
        <v>8.5518518518518505</v>
      </c>
      <c r="C115" s="17">
        <f t="shared" si="59"/>
        <v>5.6185185185185178</v>
      </c>
      <c r="D115" s="17">
        <f t="shared" si="59"/>
        <v>9.9851851851851841</v>
      </c>
      <c r="E115" s="17">
        <f t="shared" si="59"/>
        <v>10.644444444444444</v>
      </c>
      <c r="F115" s="17">
        <f t="shared" si="59"/>
        <v>8.5037037037037031</v>
      </c>
      <c r="G115" s="17">
        <f t="shared" si="59"/>
        <v>7.977777777777777</v>
      </c>
      <c r="H115" s="17">
        <f t="shared" si="59"/>
        <v>6.6629629629629621</v>
      </c>
      <c r="I115" s="17">
        <f t="shared" si="59"/>
        <v>5.9333333333333327</v>
      </c>
      <c r="J115" s="17">
        <f t="shared" si="59"/>
        <v>5.674074074074074</v>
      </c>
      <c r="K115" s="17">
        <f t="shared" si="59"/>
        <v>5.481481481481481</v>
      </c>
      <c r="L115" s="17">
        <f t="shared" si="59"/>
        <v>5.7444444444444436</v>
      </c>
      <c r="M115" s="17">
        <f t="shared" si="59"/>
        <v>5.2037037037037033</v>
      </c>
      <c r="N115" s="17">
        <f t="shared" si="59"/>
        <v>5.2740740740740737</v>
      </c>
    </row>
    <row r="116" spans="1:14">
      <c r="A116" s="21" t="s">
        <v>35</v>
      </c>
      <c r="B116" s="17">
        <f t="shared" ref="B116:N116" si="60">B42/2.7</f>
        <v>18.722222222222221</v>
      </c>
      <c r="C116" s="17">
        <f t="shared" si="60"/>
        <v>20.522222222222219</v>
      </c>
      <c r="D116" s="17">
        <f t="shared" si="60"/>
        <v>22.155555555555555</v>
      </c>
      <c r="E116" s="17">
        <f t="shared" si="60"/>
        <v>22.655555555555555</v>
      </c>
      <c r="F116" s="17">
        <f t="shared" si="60"/>
        <v>21.970370370370368</v>
      </c>
      <c r="G116" s="17">
        <f t="shared" si="60"/>
        <v>22.014814814814812</v>
      </c>
      <c r="H116" s="17">
        <f t="shared" si="60"/>
        <v>16.75925925925926</v>
      </c>
      <c r="I116" s="17">
        <f t="shared" si="60"/>
        <v>16.525925925925925</v>
      </c>
      <c r="J116" s="17">
        <f t="shared" si="60"/>
        <v>15.029629629629628</v>
      </c>
      <c r="K116" s="17">
        <f t="shared" si="60"/>
        <v>14.581481481481479</v>
      </c>
      <c r="L116" s="17">
        <f t="shared" si="60"/>
        <v>14.140740740740739</v>
      </c>
      <c r="M116" s="17">
        <f t="shared" si="60"/>
        <v>14.55185185185185</v>
      </c>
      <c r="N116" s="17">
        <f t="shared" si="60"/>
        <v>40.748148148148147</v>
      </c>
    </row>
    <row r="117" spans="1:14">
      <c r="A117" s="21" t="s">
        <v>36</v>
      </c>
      <c r="B117" s="17">
        <f t="shared" ref="B117:N117" si="61">B43/2.7</f>
        <v>26.248148148148147</v>
      </c>
      <c r="C117" s="17">
        <f t="shared" si="61"/>
        <v>26.729629629629628</v>
      </c>
      <c r="D117" s="17">
        <f t="shared" si="61"/>
        <v>33.314814814814817</v>
      </c>
      <c r="E117" s="17">
        <f t="shared" si="61"/>
        <v>31.833333333333332</v>
      </c>
      <c r="F117" s="17">
        <f t="shared" si="61"/>
        <v>42.196296296296296</v>
      </c>
      <c r="G117" s="17">
        <f t="shared" si="61"/>
        <v>49.340740740740735</v>
      </c>
      <c r="H117" s="17">
        <f t="shared" si="61"/>
        <v>55.651851851851845</v>
      </c>
      <c r="I117" s="17">
        <f t="shared" si="61"/>
        <v>60.499999999999993</v>
      </c>
      <c r="J117" s="17">
        <f t="shared" si="61"/>
        <v>68.748148148148147</v>
      </c>
      <c r="K117" s="17">
        <f t="shared" si="61"/>
        <v>63.344444444444441</v>
      </c>
      <c r="L117" s="17">
        <f t="shared" si="61"/>
        <v>94.837037037037035</v>
      </c>
      <c r="M117" s="17">
        <f t="shared" si="61"/>
        <v>79.844444444444449</v>
      </c>
      <c r="N117" s="17">
        <f t="shared" si="61"/>
        <v>91.003703703703707</v>
      </c>
    </row>
    <row r="118" spans="1:14">
      <c r="A118" s="21" t="s">
        <v>37</v>
      </c>
      <c r="B118" s="17">
        <f t="shared" ref="B118:N118" si="62">B44/2.7</f>
        <v>9.8592592592592592</v>
      </c>
      <c r="C118" s="17">
        <f t="shared" si="62"/>
        <v>10.807407407407407</v>
      </c>
      <c r="D118" s="17">
        <f t="shared" si="62"/>
        <v>12.381481481481481</v>
      </c>
      <c r="E118" s="17">
        <f t="shared" si="62"/>
        <v>11.466666666666667</v>
      </c>
      <c r="F118" s="17">
        <f t="shared" si="62"/>
        <v>11.788888888888888</v>
      </c>
      <c r="G118" s="17">
        <f t="shared" si="62"/>
        <v>13.062962962962963</v>
      </c>
      <c r="H118" s="17">
        <f t="shared" si="62"/>
        <v>14.429629629629629</v>
      </c>
      <c r="I118" s="17">
        <f t="shared" si="62"/>
        <v>16.588888888888889</v>
      </c>
      <c r="J118" s="17">
        <f t="shared" si="62"/>
        <v>17.603703703703705</v>
      </c>
      <c r="K118" s="17">
        <f t="shared" si="62"/>
        <v>18.307407407407407</v>
      </c>
      <c r="L118" s="17">
        <f t="shared" si="62"/>
        <v>33.470370370370368</v>
      </c>
      <c r="M118" s="17">
        <f t="shared" si="62"/>
        <v>26.125925925925927</v>
      </c>
      <c r="N118" s="17">
        <f t="shared" si="62"/>
        <v>28.537037037037035</v>
      </c>
    </row>
    <row r="119" spans="1:14">
      <c r="A119" s="21" t="s">
        <v>38</v>
      </c>
      <c r="B119" s="17">
        <f t="shared" ref="B119:N119" si="63">B45/2.7</f>
        <v>0</v>
      </c>
      <c r="C119" s="17">
        <f t="shared" si="63"/>
        <v>0</v>
      </c>
      <c r="D119" s="17">
        <f t="shared" si="63"/>
        <v>0</v>
      </c>
      <c r="E119" s="17">
        <f t="shared" si="63"/>
        <v>0</v>
      </c>
      <c r="F119" s="17">
        <f t="shared" si="63"/>
        <v>0</v>
      </c>
      <c r="G119" s="17">
        <f t="shared" si="63"/>
        <v>0</v>
      </c>
      <c r="H119" s="17">
        <f t="shared" si="63"/>
        <v>7.2666666666666666</v>
      </c>
      <c r="I119" s="17">
        <f t="shared" si="63"/>
        <v>8.662962962962963</v>
      </c>
      <c r="J119" s="17">
        <f t="shared" si="63"/>
        <v>7.8259259259259251</v>
      </c>
      <c r="K119" s="17">
        <f t="shared" si="63"/>
        <v>8.0888888888888886</v>
      </c>
      <c r="L119" s="17">
        <f t="shared" si="63"/>
        <v>8.7259259259259245</v>
      </c>
      <c r="M119" s="17">
        <f t="shared" si="63"/>
        <v>7.4185185185185185</v>
      </c>
      <c r="N119" s="17">
        <f t="shared" si="63"/>
        <v>0</v>
      </c>
    </row>
    <row r="120" spans="1:14">
      <c r="A120" s="14" t="s">
        <v>39</v>
      </c>
      <c r="B120" s="13">
        <f t="shared" ref="B120:N120" si="64">B46/2.7</f>
        <v>40.133333333333333</v>
      </c>
      <c r="C120" s="13">
        <f t="shared" si="64"/>
        <v>57.155555555555551</v>
      </c>
      <c r="D120" s="13">
        <f t="shared" si="64"/>
        <v>83.959259259259255</v>
      </c>
      <c r="E120" s="13">
        <f t="shared" si="64"/>
        <v>82.829629629629622</v>
      </c>
      <c r="F120" s="13">
        <f t="shared" si="64"/>
        <v>49.840740740740735</v>
      </c>
      <c r="G120" s="13">
        <f t="shared" si="64"/>
        <v>29.859259259259257</v>
      </c>
      <c r="H120" s="13">
        <f t="shared" si="64"/>
        <v>32.162962962962965</v>
      </c>
      <c r="I120" s="13">
        <f t="shared" si="64"/>
        <v>31.733333333333334</v>
      </c>
      <c r="J120" s="13">
        <f t="shared" si="64"/>
        <v>99.962962962962948</v>
      </c>
      <c r="K120" s="13">
        <f t="shared" si="64"/>
        <v>96.44814814814815</v>
      </c>
      <c r="L120" s="13">
        <f t="shared" si="64"/>
        <v>125.98888888888888</v>
      </c>
      <c r="M120" s="13">
        <f t="shared" si="64"/>
        <v>123.03333333333333</v>
      </c>
      <c r="N120" s="13">
        <f t="shared" si="64"/>
        <v>138.25185185185182</v>
      </c>
    </row>
    <row r="121" spans="1:14">
      <c r="A121" s="24" t="s">
        <v>40</v>
      </c>
      <c r="B121" s="17">
        <f t="shared" ref="B121:N121" si="65">B47/2.7</f>
        <v>40.133333333333333</v>
      </c>
      <c r="C121" s="17">
        <f t="shared" si="65"/>
        <v>57.155555555555551</v>
      </c>
      <c r="D121" s="17">
        <f t="shared" si="65"/>
        <v>83.959259259259255</v>
      </c>
      <c r="E121" s="17">
        <f t="shared" si="65"/>
        <v>82.829629629629622</v>
      </c>
      <c r="F121" s="17">
        <f t="shared" si="65"/>
        <v>44.492592592592587</v>
      </c>
      <c r="G121" s="17">
        <f t="shared" si="65"/>
        <v>29.859259259259257</v>
      </c>
      <c r="H121" s="17">
        <f t="shared" si="65"/>
        <v>32.162962962962965</v>
      </c>
      <c r="I121" s="17">
        <f t="shared" si="65"/>
        <v>31.733333333333334</v>
      </c>
      <c r="J121" s="17">
        <f t="shared" si="65"/>
        <v>99.962962962962948</v>
      </c>
      <c r="K121" s="17">
        <f t="shared" si="65"/>
        <v>96.44814814814815</v>
      </c>
      <c r="L121" s="17">
        <f t="shared" si="65"/>
        <v>125.98888888888888</v>
      </c>
      <c r="M121" s="17">
        <f t="shared" si="65"/>
        <v>123.03333333333333</v>
      </c>
      <c r="N121" s="17">
        <f t="shared" si="65"/>
        <v>138.25185185185182</v>
      </c>
    </row>
    <row r="122" spans="1:14">
      <c r="A122" s="3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>
      <c r="A123" s="26" t="s">
        <v>41</v>
      </c>
      <c r="B123" s="25">
        <f t="shared" ref="B123:M123" si="66">B85-B111</f>
        <v>-12.170370370370392</v>
      </c>
      <c r="C123" s="25">
        <f t="shared" si="66"/>
        <v>-9.0925925925926094</v>
      </c>
      <c r="D123" s="25">
        <f t="shared" si="66"/>
        <v>4.0555555555555429</v>
      </c>
      <c r="E123" s="25">
        <f t="shared" si="66"/>
        <v>38.625925925925884</v>
      </c>
      <c r="F123" s="25">
        <f t="shared" si="66"/>
        <v>31.892592592592592</v>
      </c>
      <c r="G123" s="25">
        <f t="shared" si="66"/>
        <v>34.877777777777737</v>
      </c>
      <c r="H123" s="25">
        <f t="shared" si="66"/>
        <v>54.599999999999966</v>
      </c>
      <c r="I123" s="25">
        <f t="shared" si="66"/>
        <v>57.229629629629642</v>
      </c>
      <c r="J123" s="25">
        <f t="shared" si="66"/>
        <v>14.348148148148141</v>
      </c>
      <c r="K123" s="25">
        <f t="shared" si="66"/>
        <v>14.937037037037101</v>
      </c>
      <c r="L123" s="25">
        <f t="shared" si="66"/>
        <v>54.251851851851825</v>
      </c>
      <c r="M123" s="25">
        <f t="shared" si="66"/>
        <v>222.237037037037</v>
      </c>
      <c r="N123" s="25">
        <f t="shared" ref="N123" si="67">N85-N111</f>
        <v>253.2925925925926</v>
      </c>
    </row>
    <row r="124" spans="1:14">
      <c r="A124" s="26" t="s">
        <v>42</v>
      </c>
      <c r="B124" s="25">
        <f t="shared" ref="B124:N124" si="68">B50/2.7</f>
        <v>-17.018518518518519</v>
      </c>
      <c r="C124" s="25">
        <f t="shared" si="68"/>
        <v>-28.511111111111109</v>
      </c>
      <c r="D124" s="25">
        <f t="shared" si="68"/>
        <v>-10.518518518518517</v>
      </c>
      <c r="E124" s="25">
        <f t="shared" si="68"/>
        <v>21.429629629629627</v>
      </c>
      <c r="F124" s="25">
        <f t="shared" si="68"/>
        <v>49.562962962962956</v>
      </c>
      <c r="G124" s="25">
        <f t="shared" si="68"/>
        <v>63.925925925925917</v>
      </c>
      <c r="H124" s="25">
        <f t="shared" si="68"/>
        <v>80.777777777777771</v>
      </c>
      <c r="I124" s="25">
        <f t="shared" si="68"/>
        <v>82.596296296296288</v>
      </c>
      <c r="J124" s="25">
        <f t="shared" si="68"/>
        <v>-26.725925925925925</v>
      </c>
      <c r="K124" s="25">
        <f t="shared" si="68"/>
        <v>23.722222222222218</v>
      </c>
      <c r="L124" s="25">
        <f t="shared" si="68"/>
        <v>31.270370370370372</v>
      </c>
      <c r="M124" s="25">
        <f t="shared" si="68"/>
        <v>125.68148148148147</v>
      </c>
      <c r="N124" s="25">
        <f t="shared" si="68"/>
        <v>168.52222222222221</v>
      </c>
    </row>
    <row r="125" spans="1:14" ht="18" customHeight="1">
      <c r="A125" s="26" t="s">
        <v>43</v>
      </c>
      <c r="B125" s="13">
        <f t="shared" ref="B125:M125" si="69">B127+B114</f>
        <v>-24.996296296296315</v>
      </c>
      <c r="C125" s="13">
        <f t="shared" si="69"/>
        <v>-40.088888888888931</v>
      </c>
      <c r="D125" s="13">
        <f t="shared" si="69"/>
        <v>-47.729629629629613</v>
      </c>
      <c r="E125" s="13">
        <f t="shared" si="69"/>
        <v>-10.855555555555597</v>
      </c>
      <c r="F125" s="13">
        <f t="shared" si="69"/>
        <v>12.525925925925936</v>
      </c>
      <c r="G125" s="13">
        <f t="shared" si="69"/>
        <v>35.01111111111107</v>
      </c>
      <c r="H125" s="13">
        <f t="shared" si="69"/>
        <v>45.859259259259204</v>
      </c>
      <c r="I125" s="13">
        <f t="shared" si="69"/>
        <v>47.955555555555549</v>
      </c>
      <c r="J125" s="13">
        <f t="shared" si="69"/>
        <v>-64.911111111111097</v>
      </c>
      <c r="K125" s="13">
        <f t="shared" si="69"/>
        <v>-61.4481481481481</v>
      </c>
      <c r="L125" s="13">
        <f t="shared" si="69"/>
        <v>-51.851851851851876</v>
      </c>
      <c r="M125" s="13">
        <f t="shared" si="69"/>
        <v>118.9592592592592</v>
      </c>
      <c r="N125" s="13">
        <f t="shared" ref="N125" si="70">N127+N114</f>
        <v>161.06666666666669</v>
      </c>
    </row>
    <row r="126" spans="1:14" ht="18" customHeight="1">
      <c r="A126" s="26" t="s">
        <v>44</v>
      </c>
      <c r="B126" s="27">
        <f t="shared" ref="B126:M126" si="71">B128+B114</f>
        <v>-17.018518518518526</v>
      </c>
      <c r="C126" s="27">
        <f t="shared" si="71"/>
        <v>-28.511111111111148</v>
      </c>
      <c r="D126" s="27">
        <f t="shared" si="71"/>
        <v>-10.522222222222211</v>
      </c>
      <c r="E126" s="27">
        <f t="shared" si="71"/>
        <v>21.433333333333294</v>
      </c>
      <c r="F126" s="27">
        <f t="shared" si="71"/>
        <v>49.559259259259264</v>
      </c>
      <c r="G126" s="27">
        <f t="shared" si="71"/>
        <v>63.925925925925874</v>
      </c>
      <c r="H126" s="27">
        <f t="shared" si="71"/>
        <v>80.781481481481421</v>
      </c>
      <c r="I126" s="27">
        <f t="shared" si="71"/>
        <v>82.596296296296288</v>
      </c>
      <c r="J126" s="27">
        <f t="shared" si="71"/>
        <v>-26.718518518518515</v>
      </c>
      <c r="K126" s="27">
        <f t="shared" si="71"/>
        <v>23.725925925925942</v>
      </c>
      <c r="L126" s="27">
        <f t="shared" si="71"/>
        <v>31.270370370370333</v>
      </c>
      <c r="M126" s="27">
        <f t="shared" si="71"/>
        <v>125.68518518518513</v>
      </c>
      <c r="N126" s="27">
        <f t="shared" ref="N126" si="72">N128+N114</f>
        <v>168.52222222222221</v>
      </c>
    </row>
    <row r="127" spans="1:14" ht="18" customHeight="1">
      <c r="A127" s="26" t="s">
        <v>45</v>
      </c>
      <c r="B127" s="13">
        <f t="shared" ref="B127:M127" si="73">(B85+B106)-B110</f>
        <v>-52.270370370370387</v>
      </c>
      <c r="C127" s="13">
        <f t="shared" si="73"/>
        <v>-66.22962962962967</v>
      </c>
      <c r="D127" s="13">
        <f t="shared" si="73"/>
        <v>-79.870370370370352</v>
      </c>
      <c r="E127" s="13">
        <f t="shared" si="73"/>
        <v>-44.155555555555594</v>
      </c>
      <c r="F127" s="13">
        <f t="shared" si="73"/>
        <v>-17.948148148148135</v>
      </c>
      <c r="G127" s="13">
        <f t="shared" si="73"/>
        <v>5.0185185185184764</v>
      </c>
      <c r="H127" s="13">
        <f t="shared" si="73"/>
        <v>22.437037037036987</v>
      </c>
      <c r="I127" s="13">
        <f t="shared" si="73"/>
        <v>25.496296296296293</v>
      </c>
      <c r="J127" s="13">
        <f t="shared" si="73"/>
        <v>-85.614814814814792</v>
      </c>
      <c r="K127" s="13">
        <f t="shared" si="73"/>
        <v>-81.511111111111063</v>
      </c>
      <c r="L127" s="13">
        <f t="shared" si="73"/>
        <v>-71.737037037037055</v>
      </c>
      <c r="M127" s="13">
        <f t="shared" si="73"/>
        <v>99.203703703703638</v>
      </c>
      <c r="N127" s="13">
        <f t="shared" ref="N127" si="74">(N85+N106)-N110</f>
        <v>115.04074074074077</v>
      </c>
    </row>
    <row r="128" spans="1:14">
      <c r="A128" s="26" t="s">
        <v>46</v>
      </c>
      <c r="B128" s="13">
        <f t="shared" ref="B128:M128" si="75">B84-B110</f>
        <v>-44.292592592592598</v>
      </c>
      <c r="C128" s="13">
        <f t="shared" si="75"/>
        <v>-54.651851851851887</v>
      </c>
      <c r="D128" s="13">
        <f t="shared" si="75"/>
        <v>-42.662962962962951</v>
      </c>
      <c r="E128" s="13">
        <f t="shared" si="75"/>
        <v>-11.866666666666703</v>
      </c>
      <c r="F128" s="13">
        <f t="shared" si="75"/>
        <v>19.085185185185196</v>
      </c>
      <c r="G128" s="13">
        <f t="shared" si="75"/>
        <v>33.93333333333328</v>
      </c>
      <c r="H128" s="13">
        <f t="shared" si="75"/>
        <v>57.359259259259204</v>
      </c>
      <c r="I128" s="13">
        <f t="shared" si="75"/>
        <v>60.137037037037032</v>
      </c>
      <c r="J128" s="13">
        <f t="shared" si="75"/>
        <v>-47.422222222222217</v>
      </c>
      <c r="K128" s="13">
        <f t="shared" si="75"/>
        <v>3.662962962962979</v>
      </c>
      <c r="L128" s="13">
        <f t="shared" si="75"/>
        <v>11.385185185185151</v>
      </c>
      <c r="M128" s="13">
        <f t="shared" si="75"/>
        <v>105.92962962962957</v>
      </c>
      <c r="N128" s="13">
        <f t="shared" ref="N128" si="76">N84-N110</f>
        <v>122.49629629629629</v>
      </c>
    </row>
    <row r="129" spans="1:14">
      <c r="A129" s="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1:14">
      <c r="A130" s="26" t="s">
        <v>47</v>
      </c>
      <c r="B130" s="13">
        <f t="shared" ref="B130:N130" si="77">B56/2.7</f>
        <v>44.292592592592591</v>
      </c>
      <c r="C130" s="13">
        <f t="shared" si="77"/>
        <v>54.651851851851852</v>
      </c>
      <c r="D130" s="13">
        <f t="shared" si="77"/>
        <v>42.662962962962958</v>
      </c>
      <c r="E130" s="13">
        <f t="shared" si="77"/>
        <v>11.870370370370368</v>
      </c>
      <c r="F130" s="13">
        <f t="shared" si="77"/>
        <v>-19.088888888888889</v>
      </c>
      <c r="G130" s="13">
        <f t="shared" si="77"/>
        <v>-33.937037037037037</v>
      </c>
      <c r="H130" s="13">
        <f t="shared" si="77"/>
        <v>-57.351851851851848</v>
      </c>
      <c r="I130" s="13">
        <f t="shared" si="77"/>
        <v>-60.137037037037032</v>
      </c>
      <c r="J130" s="13">
        <f t="shared" si="77"/>
        <v>47.425925925925924</v>
      </c>
      <c r="K130" s="13">
        <f t="shared" si="77"/>
        <v>-3.6592592592592594</v>
      </c>
      <c r="L130" s="13">
        <f t="shared" si="77"/>
        <v>-11.381481481481481</v>
      </c>
      <c r="M130" s="13">
        <f t="shared" si="77"/>
        <v>-105.92592592592592</v>
      </c>
      <c r="N130" s="13">
        <f t="shared" si="77"/>
        <v>-122.49629629629629</v>
      </c>
    </row>
    <row r="131" spans="1:14">
      <c r="A131" s="28" t="s">
        <v>48</v>
      </c>
      <c r="B131" s="17">
        <f t="shared" ref="B131:N131" si="78">B57/2.7</f>
        <v>-16.718518518518518</v>
      </c>
      <c r="C131" s="17">
        <f t="shared" si="78"/>
        <v>-15.86296296296296</v>
      </c>
      <c r="D131" s="17">
        <f t="shared" si="78"/>
        <v>-2.7518518518518515</v>
      </c>
      <c r="E131" s="17">
        <f t="shared" si="78"/>
        <v>-13.770370370370369</v>
      </c>
      <c r="F131" s="17">
        <f t="shared" si="78"/>
        <v>2.8703703703703702</v>
      </c>
      <c r="G131" s="17">
        <f t="shared" si="78"/>
        <v>-28.266666666666662</v>
      </c>
      <c r="H131" s="17">
        <f t="shared" si="78"/>
        <v>-4.822222222222222</v>
      </c>
      <c r="I131" s="17">
        <f t="shared" si="78"/>
        <v>-7.492592592592592</v>
      </c>
      <c r="J131" s="17">
        <f t="shared" si="78"/>
        <v>-21.459259259259255</v>
      </c>
      <c r="K131" s="17">
        <f t="shared" si="78"/>
        <v>-20.133333333333333</v>
      </c>
      <c r="L131" s="17">
        <f t="shared" si="78"/>
        <v>-43.037037037037038</v>
      </c>
      <c r="M131" s="17">
        <f t="shared" si="78"/>
        <v>-135.41851851851851</v>
      </c>
      <c r="N131" s="17">
        <f t="shared" si="78"/>
        <v>-90.859259259259247</v>
      </c>
    </row>
    <row r="132" spans="1:14">
      <c r="A132" s="28" t="s">
        <v>49</v>
      </c>
      <c r="B132" s="17">
        <f t="shared" ref="B132:N132" si="79">B58/2.7</f>
        <v>0</v>
      </c>
      <c r="C132" s="17">
        <f t="shared" si="79"/>
        <v>0</v>
      </c>
      <c r="D132" s="17">
        <f t="shared" si="79"/>
        <v>0</v>
      </c>
      <c r="E132" s="17">
        <f t="shared" si="79"/>
        <v>0</v>
      </c>
      <c r="F132" s="17">
        <f t="shared" si="79"/>
        <v>0</v>
      </c>
      <c r="G132" s="17">
        <f t="shared" si="79"/>
        <v>0</v>
      </c>
      <c r="H132" s="17">
        <f t="shared" si="79"/>
        <v>0</v>
      </c>
      <c r="I132" s="17">
        <f t="shared" si="79"/>
        <v>0</v>
      </c>
      <c r="J132" s="17">
        <f t="shared" si="79"/>
        <v>0</v>
      </c>
      <c r="K132" s="17">
        <f t="shared" si="79"/>
        <v>0</v>
      </c>
      <c r="L132" s="17">
        <f t="shared" si="79"/>
        <v>0</v>
      </c>
      <c r="M132" s="17">
        <f t="shared" si="79"/>
        <v>0</v>
      </c>
      <c r="N132" s="17">
        <f t="shared" si="79"/>
        <v>0</v>
      </c>
    </row>
    <row r="133" spans="1:14">
      <c r="A133" s="28" t="s">
        <v>50</v>
      </c>
      <c r="B133" s="17">
        <f t="shared" ref="B133:N133" si="80">B59/2.7</f>
        <v>-16.718518518518518</v>
      </c>
      <c r="C133" s="17">
        <f t="shared" si="80"/>
        <v>-15.86296296296296</v>
      </c>
      <c r="D133" s="17">
        <f t="shared" si="80"/>
        <v>-2.7518518518518515</v>
      </c>
      <c r="E133" s="17">
        <f t="shared" si="80"/>
        <v>-13.770370370370369</v>
      </c>
      <c r="F133" s="17">
        <f t="shared" si="80"/>
        <v>2.8703703703703702</v>
      </c>
      <c r="G133" s="17">
        <f t="shared" si="80"/>
        <v>-28.266666666666662</v>
      </c>
      <c r="H133" s="17">
        <f t="shared" si="80"/>
        <v>-4.822222222222222</v>
      </c>
      <c r="I133" s="17">
        <f t="shared" si="80"/>
        <v>-7.492592592592592</v>
      </c>
      <c r="J133" s="17">
        <f t="shared" si="80"/>
        <v>-26.325925925925922</v>
      </c>
      <c r="K133" s="17">
        <f t="shared" si="80"/>
        <v>-11.625925925925925</v>
      </c>
      <c r="L133" s="17">
        <f t="shared" si="80"/>
        <v>2.4666666666666663</v>
      </c>
      <c r="M133" s="17">
        <f t="shared" si="80"/>
        <v>-105.71111111111111</v>
      </c>
      <c r="N133" s="17">
        <f t="shared" si="80"/>
        <v>-90.859259259259247</v>
      </c>
    </row>
    <row r="134" spans="1:14">
      <c r="A134" s="28" t="s">
        <v>51</v>
      </c>
      <c r="B134" s="17">
        <f t="shared" ref="B134:N134" si="81">B60/2.7</f>
        <v>0</v>
      </c>
      <c r="C134" s="17">
        <f t="shared" si="81"/>
        <v>0</v>
      </c>
      <c r="D134" s="17">
        <f t="shared" si="81"/>
        <v>0</v>
      </c>
      <c r="E134" s="17">
        <f t="shared" si="81"/>
        <v>0</v>
      </c>
      <c r="F134" s="17">
        <f t="shared" si="81"/>
        <v>0</v>
      </c>
      <c r="G134" s="17">
        <f t="shared" si="81"/>
        <v>0</v>
      </c>
      <c r="H134" s="17">
        <f t="shared" si="81"/>
        <v>0</v>
      </c>
      <c r="I134" s="17">
        <f t="shared" si="81"/>
        <v>0</v>
      </c>
      <c r="J134" s="17">
        <f t="shared" si="81"/>
        <v>4.8666666666666663</v>
      </c>
      <c r="K134" s="17">
        <f t="shared" si="81"/>
        <v>-8.5074074074074062</v>
      </c>
      <c r="L134" s="17">
        <f t="shared" si="81"/>
        <v>-45.5037037037037</v>
      </c>
      <c r="M134" s="17">
        <f t="shared" si="81"/>
        <v>-29.707407407407402</v>
      </c>
      <c r="N134" s="17">
        <f t="shared" si="81"/>
        <v>0</v>
      </c>
    </row>
    <row r="135" spans="1:14">
      <c r="A135" s="28" t="s">
        <v>52</v>
      </c>
      <c r="B135" s="17">
        <f t="shared" ref="B135:N135" si="82">B61/2.7</f>
        <v>-7.325925925925926</v>
      </c>
      <c r="C135" s="17">
        <f t="shared" si="82"/>
        <v>19.055555555555554</v>
      </c>
      <c r="D135" s="17">
        <f t="shared" si="82"/>
        <v>28.43333333333333</v>
      </c>
      <c r="E135" s="17">
        <f t="shared" si="82"/>
        <v>32.525925925925918</v>
      </c>
      <c r="F135" s="17">
        <f t="shared" si="82"/>
        <v>-5.8740740740740733</v>
      </c>
      <c r="G135" s="17">
        <f t="shared" si="82"/>
        <v>-16.596296296296295</v>
      </c>
      <c r="H135" s="17">
        <f t="shared" si="82"/>
        <v>-22.914814814814811</v>
      </c>
      <c r="I135" s="17">
        <f t="shared" si="82"/>
        <v>2.5111111111111111</v>
      </c>
      <c r="J135" s="17">
        <f t="shared" si="82"/>
        <v>41.855555555555554</v>
      </c>
      <c r="K135" s="17">
        <f t="shared" si="82"/>
        <v>38.044444444444444</v>
      </c>
      <c r="L135" s="17">
        <f t="shared" si="82"/>
        <v>12.714814814814813</v>
      </c>
      <c r="M135" s="17">
        <f t="shared" si="82"/>
        <v>39.444444444444443</v>
      </c>
      <c r="N135" s="17">
        <f t="shared" si="82"/>
        <v>18.637037037037036</v>
      </c>
    </row>
    <row r="136" spans="1:14">
      <c r="A136" s="28" t="s">
        <v>53</v>
      </c>
      <c r="B136" s="17">
        <f t="shared" ref="B136:N136" si="83">B62/2.7</f>
        <v>-7.325925925925926</v>
      </c>
      <c r="C136" s="17">
        <f t="shared" si="83"/>
        <v>19.055555555555554</v>
      </c>
      <c r="D136" s="17">
        <f t="shared" si="83"/>
        <v>28.43333333333333</v>
      </c>
      <c r="E136" s="17">
        <f t="shared" si="83"/>
        <v>32.525925925925918</v>
      </c>
      <c r="F136" s="17">
        <f t="shared" si="83"/>
        <v>-5.8740740740740733</v>
      </c>
      <c r="G136" s="17">
        <f t="shared" si="83"/>
        <v>-16.596296296296295</v>
      </c>
      <c r="H136" s="17">
        <f t="shared" si="83"/>
        <v>-22.914814814814811</v>
      </c>
      <c r="I136" s="17">
        <f t="shared" si="83"/>
        <v>2.5111111111111111</v>
      </c>
      <c r="J136" s="17">
        <f t="shared" si="83"/>
        <v>41.855555555555554</v>
      </c>
      <c r="K136" s="17">
        <f t="shared" si="83"/>
        <v>38.044444444444444</v>
      </c>
      <c r="L136" s="17">
        <f t="shared" si="83"/>
        <v>12.714814814814813</v>
      </c>
      <c r="M136" s="17">
        <f t="shared" si="83"/>
        <v>39.444444444444443</v>
      </c>
      <c r="N136" s="17">
        <f t="shared" si="83"/>
        <v>18.637037037037036</v>
      </c>
    </row>
    <row r="137" spans="1:14">
      <c r="A137" s="28" t="s">
        <v>54</v>
      </c>
      <c r="B137" s="17">
        <f t="shared" ref="B137:N137" si="84">B63/2.7</f>
        <v>12.25925925925926</v>
      </c>
      <c r="C137" s="17">
        <f t="shared" si="84"/>
        <v>39.281481481481478</v>
      </c>
      <c r="D137" s="17">
        <f t="shared" si="84"/>
        <v>44.55185185185185</v>
      </c>
      <c r="E137" s="17">
        <f t="shared" si="84"/>
        <v>49.955555555555549</v>
      </c>
      <c r="F137" s="17">
        <f t="shared" si="84"/>
        <v>24.640740740740739</v>
      </c>
      <c r="G137" s="17">
        <f t="shared" si="84"/>
        <v>16.848148148148148</v>
      </c>
      <c r="H137" s="17">
        <f t="shared" si="84"/>
        <v>10.948148148148148</v>
      </c>
      <c r="I137" s="17">
        <f t="shared" si="84"/>
        <v>35.507407407407406</v>
      </c>
      <c r="J137" s="17">
        <f t="shared" si="84"/>
        <v>72.148148148148152</v>
      </c>
      <c r="K137" s="17">
        <f t="shared" si="84"/>
        <v>70.74444444444444</v>
      </c>
      <c r="L137" s="17">
        <f t="shared" si="84"/>
        <v>46.229629629629621</v>
      </c>
      <c r="M137" s="17">
        <f t="shared" si="84"/>
        <v>69.492592592592587</v>
      </c>
      <c r="N137" s="17">
        <f t="shared" si="84"/>
        <v>42.914814814814811</v>
      </c>
    </row>
    <row r="138" spans="1:14">
      <c r="A138" s="28" t="s">
        <v>55</v>
      </c>
      <c r="B138" s="17">
        <f t="shared" ref="B138:N138" si="85">B64/2.7</f>
        <v>19.585185185185185</v>
      </c>
      <c r="C138" s="17">
        <f t="shared" si="85"/>
        <v>20.225925925925925</v>
      </c>
      <c r="D138" s="17">
        <f t="shared" si="85"/>
        <v>16.114814814814814</v>
      </c>
      <c r="E138" s="17">
        <f t="shared" si="85"/>
        <v>17.42962962962963</v>
      </c>
      <c r="F138" s="17">
        <f t="shared" si="85"/>
        <v>30.518518518518519</v>
      </c>
      <c r="G138" s="17">
        <f t="shared" si="85"/>
        <v>33.444444444444443</v>
      </c>
      <c r="H138" s="17">
        <f t="shared" si="85"/>
        <v>33.86296296296296</v>
      </c>
      <c r="I138" s="17">
        <f t="shared" si="85"/>
        <v>32.996296296296293</v>
      </c>
      <c r="J138" s="17">
        <f t="shared" si="85"/>
        <v>30.292592592592595</v>
      </c>
      <c r="K138" s="17">
        <f t="shared" si="85"/>
        <v>32.696296296296296</v>
      </c>
      <c r="L138" s="17">
        <f t="shared" si="85"/>
        <v>33.518518518518519</v>
      </c>
      <c r="M138" s="17">
        <f t="shared" si="85"/>
        <v>30.048148148148144</v>
      </c>
      <c r="N138" s="17">
        <f t="shared" si="85"/>
        <v>24.277777777777775</v>
      </c>
    </row>
    <row r="139" spans="1:14">
      <c r="A139" s="28" t="s">
        <v>56</v>
      </c>
      <c r="B139" s="17">
        <f t="shared" ref="B139:N139" si="86">B65/2.7</f>
        <v>0</v>
      </c>
      <c r="C139" s="17">
        <f t="shared" si="86"/>
        <v>0</v>
      </c>
      <c r="D139" s="17">
        <f t="shared" si="86"/>
        <v>0</v>
      </c>
      <c r="E139" s="17">
        <f t="shared" si="86"/>
        <v>0</v>
      </c>
      <c r="F139" s="17">
        <f t="shared" si="86"/>
        <v>0</v>
      </c>
      <c r="G139" s="17">
        <f t="shared" si="86"/>
        <v>0</v>
      </c>
      <c r="H139" s="17">
        <f t="shared" si="86"/>
        <v>0</v>
      </c>
      <c r="I139" s="17">
        <f t="shared" si="86"/>
        <v>0</v>
      </c>
      <c r="J139" s="17">
        <f t="shared" si="86"/>
        <v>0</v>
      </c>
      <c r="K139" s="17">
        <f t="shared" si="86"/>
        <v>0</v>
      </c>
      <c r="L139" s="17">
        <f t="shared" si="86"/>
        <v>0</v>
      </c>
      <c r="M139" s="17">
        <f t="shared" si="86"/>
        <v>0</v>
      </c>
      <c r="N139" s="17">
        <f t="shared" si="86"/>
        <v>0</v>
      </c>
    </row>
    <row r="140" spans="1:14">
      <c r="A140" s="28" t="s">
        <v>57</v>
      </c>
      <c r="B140" s="17">
        <f t="shared" ref="B140:N140" si="87">B66/2.7</f>
        <v>20.674074074074074</v>
      </c>
      <c r="C140" s="17">
        <f t="shared" si="87"/>
        <v>10.833333333333332</v>
      </c>
      <c r="D140" s="17">
        <f t="shared" si="87"/>
        <v>-6.1185185185185178</v>
      </c>
      <c r="E140" s="17">
        <f t="shared" si="87"/>
        <v>-14.281481481481482</v>
      </c>
      <c r="F140" s="17">
        <f t="shared" si="87"/>
        <v>-11.103703703703703</v>
      </c>
      <c r="G140" s="17">
        <f t="shared" si="87"/>
        <v>0</v>
      </c>
      <c r="H140" s="17">
        <f t="shared" si="87"/>
        <v>0.56296296296296289</v>
      </c>
      <c r="I140" s="17">
        <f t="shared" si="87"/>
        <v>-0.56296296296296289</v>
      </c>
      <c r="J140" s="17">
        <f t="shared" si="87"/>
        <v>0</v>
      </c>
      <c r="K140" s="17">
        <f t="shared" si="87"/>
        <v>0</v>
      </c>
      <c r="L140" s="17">
        <f t="shared" si="87"/>
        <v>0</v>
      </c>
      <c r="M140" s="17">
        <f t="shared" si="87"/>
        <v>0</v>
      </c>
      <c r="N140" s="17">
        <f t="shared" si="87"/>
        <v>0</v>
      </c>
    </row>
    <row r="141" spans="1:14">
      <c r="A141" s="28" t="s">
        <v>34</v>
      </c>
      <c r="B141" s="17">
        <f t="shared" ref="B141:N141" si="88">B67/2.7</f>
        <v>20.674074074074074</v>
      </c>
      <c r="C141" s="17">
        <f t="shared" si="88"/>
        <v>10.833333333333332</v>
      </c>
      <c r="D141" s="17">
        <f t="shared" si="88"/>
        <v>-6.1185185185185178</v>
      </c>
      <c r="E141" s="17">
        <f t="shared" si="88"/>
        <v>-14.281481481481482</v>
      </c>
      <c r="F141" s="17">
        <f t="shared" si="88"/>
        <v>-11.103703703703703</v>
      </c>
      <c r="G141" s="17">
        <f t="shared" si="88"/>
        <v>0</v>
      </c>
      <c r="H141" s="17">
        <f t="shared" si="88"/>
        <v>0</v>
      </c>
      <c r="I141" s="17">
        <f t="shared" si="88"/>
        <v>0</v>
      </c>
      <c r="J141" s="17">
        <f t="shared" si="88"/>
        <v>0</v>
      </c>
      <c r="K141" s="17">
        <f t="shared" si="88"/>
        <v>0</v>
      </c>
      <c r="L141" s="17">
        <f t="shared" si="88"/>
        <v>0</v>
      </c>
      <c r="M141" s="17">
        <f t="shared" si="88"/>
        <v>0</v>
      </c>
      <c r="N141" s="17">
        <f t="shared" si="88"/>
        <v>0</v>
      </c>
    </row>
    <row r="142" spans="1:14">
      <c r="A142" s="28" t="s">
        <v>35</v>
      </c>
      <c r="B142" s="17">
        <f t="shared" ref="B142:N142" si="89">B68/2.7</f>
        <v>0</v>
      </c>
      <c r="C142" s="17">
        <f t="shared" si="89"/>
        <v>0</v>
      </c>
      <c r="D142" s="17">
        <f t="shared" si="89"/>
        <v>0</v>
      </c>
      <c r="E142" s="17">
        <f t="shared" si="89"/>
        <v>0</v>
      </c>
      <c r="F142" s="17">
        <f t="shared" si="89"/>
        <v>0</v>
      </c>
      <c r="G142" s="17">
        <f t="shared" si="89"/>
        <v>0</v>
      </c>
      <c r="H142" s="17">
        <f t="shared" si="89"/>
        <v>0.56296296296296289</v>
      </c>
      <c r="I142" s="17">
        <f t="shared" si="89"/>
        <v>-0.56296296296296289</v>
      </c>
      <c r="J142" s="17">
        <f t="shared" si="89"/>
        <v>0</v>
      </c>
      <c r="K142" s="17">
        <f t="shared" si="89"/>
        <v>0</v>
      </c>
      <c r="L142" s="17">
        <f t="shared" si="89"/>
        <v>0</v>
      </c>
      <c r="M142" s="17">
        <f t="shared" si="89"/>
        <v>0</v>
      </c>
      <c r="N142" s="17">
        <f t="shared" si="89"/>
        <v>0</v>
      </c>
    </row>
    <row r="143" spans="1:14" ht="13.5" thickBot="1">
      <c r="A143" s="29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</sheetData>
  <printOptions horizontalCentered="1" verticalCentered="1"/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GDECCBFORMAT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2025-08-11T20:14:26Z</dcterms:created>
  <dcterms:modified xsi:type="dcterms:W3CDTF">2025-08-12T20:37:20Z</dcterms:modified>
</cp:coreProperties>
</file>