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Government Operations\Values\"/>
    </mc:Choice>
  </mc:AlternateContent>
  <bookViews>
    <workbookView xWindow="0" yWindow="0" windowWidth="23040" windowHeight="5325"/>
  </bookViews>
  <sheets>
    <sheet name="LCECCBFORMA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42" i="1" l="1"/>
  <c r="N141" i="1"/>
  <c r="N140" i="1"/>
  <c r="N139" i="1"/>
  <c r="N138" i="1"/>
  <c r="N137" i="1"/>
  <c r="N136" i="1"/>
  <c r="N134" i="1"/>
  <c r="N133" i="1"/>
  <c r="N132" i="1"/>
  <c r="N130" i="1"/>
  <c r="N124" i="1"/>
  <c r="N121" i="1"/>
  <c r="N120" i="1"/>
  <c r="N119" i="1"/>
  <c r="N118" i="1"/>
  <c r="N117" i="1"/>
  <c r="N116" i="1"/>
  <c r="N115" i="1"/>
  <c r="N114" i="1"/>
  <c r="N113" i="1"/>
  <c r="N112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1" i="1"/>
  <c r="N90" i="1"/>
  <c r="N89" i="1"/>
  <c r="N88" i="1"/>
  <c r="N87" i="1"/>
  <c r="N12" i="1" l="1"/>
  <c r="N11" i="1" s="1"/>
  <c r="N111" i="1"/>
  <c r="N110" i="1" s="1"/>
  <c r="N57" i="1"/>
  <c r="N131" i="1" s="1"/>
  <c r="N10" i="1"/>
  <c r="N61" i="1"/>
  <c r="N135" i="1" s="1"/>
  <c r="N92" i="1"/>
  <c r="N86" i="1" s="1"/>
  <c r="N85" i="1" s="1"/>
  <c r="N37" i="1"/>
  <c r="N36" i="1" s="1"/>
  <c r="M142" i="1"/>
  <c r="L142" i="1"/>
  <c r="K142" i="1"/>
  <c r="J142" i="1"/>
  <c r="I142" i="1"/>
  <c r="H142" i="1"/>
  <c r="G142" i="1"/>
  <c r="F142" i="1"/>
  <c r="E142" i="1"/>
  <c r="D142" i="1"/>
  <c r="C142" i="1"/>
  <c r="B142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M136" i="1"/>
  <c r="L136" i="1"/>
  <c r="J136" i="1"/>
  <c r="I136" i="1"/>
  <c r="H136" i="1"/>
  <c r="F136" i="1"/>
  <c r="E136" i="1"/>
  <c r="D136" i="1"/>
  <c r="B136" i="1"/>
  <c r="M61" i="1"/>
  <c r="M135" i="1" s="1"/>
  <c r="L61" i="1"/>
  <c r="L135" i="1" s="1"/>
  <c r="L134" i="1"/>
  <c r="K134" i="1"/>
  <c r="J134" i="1"/>
  <c r="H134" i="1"/>
  <c r="G134" i="1"/>
  <c r="F134" i="1"/>
  <c r="D134" i="1"/>
  <c r="C134" i="1"/>
  <c r="B134" i="1"/>
  <c r="M133" i="1"/>
  <c r="K133" i="1"/>
  <c r="J133" i="1"/>
  <c r="I133" i="1"/>
  <c r="G133" i="1"/>
  <c r="F133" i="1"/>
  <c r="E133" i="1"/>
  <c r="C133" i="1"/>
  <c r="B133" i="1"/>
  <c r="M132" i="1"/>
  <c r="L132" i="1"/>
  <c r="J132" i="1"/>
  <c r="I132" i="1"/>
  <c r="H132" i="1"/>
  <c r="F132" i="1"/>
  <c r="E132" i="1"/>
  <c r="D132" i="1"/>
  <c r="B132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M112" i="1"/>
  <c r="L112" i="1"/>
  <c r="L111" i="1" s="1"/>
  <c r="L110" i="1" s="1"/>
  <c r="K112" i="1"/>
  <c r="J112" i="1"/>
  <c r="I112" i="1"/>
  <c r="H112" i="1"/>
  <c r="H111" i="1" s="1"/>
  <c r="H110" i="1" s="1"/>
  <c r="G112" i="1"/>
  <c r="G111" i="1" s="1"/>
  <c r="G110" i="1" s="1"/>
  <c r="F112" i="1"/>
  <c r="E112" i="1"/>
  <c r="D112" i="1"/>
  <c r="D111" i="1" s="1"/>
  <c r="D110" i="1" s="1"/>
  <c r="C112" i="1"/>
  <c r="C111" i="1" s="1"/>
  <c r="C110" i="1" s="1"/>
  <c r="B112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M99" i="1"/>
  <c r="L99" i="1"/>
  <c r="K99" i="1"/>
  <c r="J99" i="1"/>
  <c r="I99" i="1"/>
  <c r="H99" i="1"/>
  <c r="G99" i="1"/>
  <c r="F99" i="1"/>
  <c r="E99" i="1"/>
  <c r="D99" i="1"/>
  <c r="C99" i="1"/>
  <c r="B99" i="1"/>
  <c r="M98" i="1"/>
  <c r="L98" i="1"/>
  <c r="K98" i="1"/>
  <c r="J98" i="1"/>
  <c r="I98" i="1"/>
  <c r="H98" i="1"/>
  <c r="G98" i="1"/>
  <c r="F98" i="1"/>
  <c r="E98" i="1"/>
  <c r="D98" i="1"/>
  <c r="C98" i="1"/>
  <c r="B98" i="1"/>
  <c r="M97" i="1"/>
  <c r="L97" i="1"/>
  <c r="K97" i="1"/>
  <c r="J97" i="1"/>
  <c r="I97" i="1"/>
  <c r="H97" i="1"/>
  <c r="G97" i="1"/>
  <c r="F97" i="1"/>
  <c r="E97" i="1"/>
  <c r="D97" i="1"/>
  <c r="C97" i="1"/>
  <c r="B97" i="1"/>
  <c r="M96" i="1"/>
  <c r="L96" i="1"/>
  <c r="K96" i="1"/>
  <c r="J96" i="1"/>
  <c r="I96" i="1"/>
  <c r="H96" i="1"/>
  <c r="G96" i="1"/>
  <c r="F96" i="1"/>
  <c r="E96" i="1"/>
  <c r="D96" i="1"/>
  <c r="C96" i="1"/>
  <c r="B96" i="1"/>
  <c r="M95" i="1"/>
  <c r="L95" i="1"/>
  <c r="K95" i="1"/>
  <c r="J95" i="1"/>
  <c r="I95" i="1"/>
  <c r="H95" i="1"/>
  <c r="G95" i="1"/>
  <c r="F95" i="1"/>
  <c r="E95" i="1"/>
  <c r="D95" i="1"/>
  <c r="C95" i="1"/>
  <c r="B95" i="1"/>
  <c r="M94" i="1"/>
  <c r="L94" i="1"/>
  <c r="K94" i="1"/>
  <c r="J94" i="1"/>
  <c r="I94" i="1"/>
  <c r="H94" i="1"/>
  <c r="G94" i="1"/>
  <c r="F94" i="1"/>
  <c r="E94" i="1"/>
  <c r="D94" i="1"/>
  <c r="C94" i="1"/>
  <c r="B94" i="1"/>
  <c r="M93" i="1"/>
  <c r="L93" i="1"/>
  <c r="K93" i="1"/>
  <c r="J93" i="1"/>
  <c r="I93" i="1"/>
  <c r="H93" i="1"/>
  <c r="G93" i="1"/>
  <c r="F93" i="1"/>
  <c r="E93" i="1"/>
  <c r="D93" i="1"/>
  <c r="C93" i="1"/>
  <c r="B93" i="1"/>
  <c r="M92" i="1"/>
  <c r="L92" i="1"/>
  <c r="K92" i="1"/>
  <c r="J92" i="1"/>
  <c r="I92" i="1"/>
  <c r="H92" i="1"/>
  <c r="G92" i="1"/>
  <c r="F92" i="1"/>
  <c r="E92" i="1"/>
  <c r="D92" i="1"/>
  <c r="C92" i="1"/>
  <c r="B92" i="1"/>
  <c r="M91" i="1"/>
  <c r="L91" i="1"/>
  <c r="K91" i="1"/>
  <c r="J91" i="1"/>
  <c r="I91" i="1"/>
  <c r="H91" i="1"/>
  <c r="G91" i="1"/>
  <c r="F91" i="1"/>
  <c r="E91" i="1"/>
  <c r="D91" i="1"/>
  <c r="C91" i="1"/>
  <c r="B91" i="1"/>
  <c r="M90" i="1"/>
  <c r="L90" i="1"/>
  <c r="K90" i="1"/>
  <c r="J90" i="1"/>
  <c r="I90" i="1"/>
  <c r="H90" i="1"/>
  <c r="G90" i="1"/>
  <c r="F90" i="1"/>
  <c r="E90" i="1"/>
  <c r="D90" i="1"/>
  <c r="C90" i="1"/>
  <c r="B90" i="1"/>
  <c r="M89" i="1"/>
  <c r="L89" i="1"/>
  <c r="K89" i="1"/>
  <c r="J89" i="1"/>
  <c r="I89" i="1"/>
  <c r="H89" i="1"/>
  <c r="G89" i="1"/>
  <c r="F89" i="1"/>
  <c r="E89" i="1"/>
  <c r="D89" i="1"/>
  <c r="C89" i="1"/>
  <c r="B89" i="1"/>
  <c r="M88" i="1"/>
  <c r="L88" i="1"/>
  <c r="K88" i="1"/>
  <c r="J88" i="1"/>
  <c r="I88" i="1"/>
  <c r="H88" i="1"/>
  <c r="G88" i="1"/>
  <c r="F88" i="1"/>
  <c r="E88" i="1"/>
  <c r="D88" i="1"/>
  <c r="C88" i="1"/>
  <c r="B88" i="1"/>
  <c r="M87" i="1"/>
  <c r="L87" i="1"/>
  <c r="K87" i="1"/>
  <c r="K86" i="1" s="1"/>
  <c r="K85" i="1" s="1"/>
  <c r="J87" i="1"/>
  <c r="I87" i="1"/>
  <c r="H87" i="1"/>
  <c r="G87" i="1"/>
  <c r="G86" i="1" s="1"/>
  <c r="G85" i="1" s="1"/>
  <c r="F87" i="1"/>
  <c r="E87" i="1"/>
  <c r="D87" i="1"/>
  <c r="C87" i="1"/>
  <c r="C86" i="1" s="1"/>
  <c r="C85" i="1" s="1"/>
  <c r="B87" i="1"/>
  <c r="M12" i="1"/>
  <c r="M11" i="1" s="1"/>
  <c r="K111" i="1" l="1"/>
  <c r="K110" i="1" s="1"/>
  <c r="N53" i="1"/>
  <c r="N51" i="1" s="1"/>
  <c r="C37" i="1"/>
  <c r="C36" i="1" s="1"/>
  <c r="D61" i="1"/>
  <c r="D135" i="1" s="1"/>
  <c r="E12" i="1"/>
  <c r="E11" i="1" s="1"/>
  <c r="E10" i="1" s="1"/>
  <c r="I12" i="1"/>
  <c r="I11" i="1" s="1"/>
  <c r="I10" i="1" s="1"/>
  <c r="F12" i="1"/>
  <c r="F11" i="1" s="1"/>
  <c r="F10" i="1" s="1"/>
  <c r="E61" i="1"/>
  <c r="E135" i="1" s="1"/>
  <c r="N54" i="1"/>
  <c r="N52" i="1" s="1"/>
  <c r="N84" i="1"/>
  <c r="N128" i="1" s="1"/>
  <c r="N126" i="1" s="1"/>
  <c r="N127" i="1"/>
  <c r="N125" i="1" s="1"/>
  <c r="N123" i="1"/>
  <c r="H61" i="1"/>
  <c r="H135" i="1" s="1"/>
  <c r="N49" i="1"/>
  <c r="G37" i="1"/>
  <c r="G36" i="1" s="1"/>
  <c r="B12" i="1"/>
  <c r="B11" i="1" s="1"/>
  <c r="J12" i="1"/>
  <c r="J11" i="1" s="1"/>
  <c r="J10" i="1" s="1"/>
  <c r="K37" i="1"/>
  <c r="K36" i="1" s="1"/>
  <c r="J57" i="1"/>
  <c r="J131" i="1" s="1"/>
  <c r="I61" i="1"/>
  <c r="I135" i="1" s="1"/>
  <c r="B57" i="1"/>
  <c r="B131" i="1" s="1"/>
  <c r="J61" i="1"/>
  <c r="J135" i="1" s="1"/>
  <c r="F57" i="1"/>
  <c r="F131" i="1" s="1"/>
  <c r="B37" i="1"/>
  <c r="B36" i="1" s="1"/>
  <c r="F37" i="1"/>
  <c r="F36" i="1" s="1"/>
  <c r="J37" i="1"/>
  <c r="J36" i="1" s="1"/>
  <c r="G127" i="1"/>
  <c r="G125" i="1" s="1"/>
  <c r="G123" i="1"/>
  <c r="G84" i="1"/>
  <c r="G128" i="1" s="1"/>
  <c r="G126" i="1" s="1"/>
  <c r="G12" i="1"/>
  <c r="G11" i="1" s="1"/>
  <c r="H86" i="1"/>
  <c r="H85" i="1" s="1"/>
  <c r="C132" i="1"/>
  <c r="C57" i="1"/>
  <c r="C131" i="1" s="1"/>
  <c r="G132" i="1"/>
  <c r="G57" i="1"/>
  <c r="G131" i="1" s="1"/>
  <c r="K132" i="1"/>
  <c r="K57" i="1"/>
  <c r="K131" i="1" s="1"/>
  <c r="D133" i="1"/>
  <c r="D57" i="1"/>
  <c r="D131" i="1" s="1"/>
  <c r="H133" i="1"/>
  <c r="H57" i="1"/>
  <c r="H131" i="1" s="1"/>
  <c r="L133" i="1"/>
  <c r="L57" i="1"/>
  <c r="L131" i="1" s="1"/>
  <c r="E134" i="1"/>
  <c r="E57" i="1"/>
  <c r="E131" i="1" s="1"/>
  <c r="I134" i="1"/>
  <c r="I57" i="1"/>
  <c r="I131" i="1" s="1"/>
  <c r="M134" i="1"/>
  <c r="M57" i="1"/>
  <c r="M131" i="1" s="1"/>
  <c r="F61" i="1"/>
  <c r="F135" i="1" s="1"/>
  <c r="C127" i="1"/>
  <c r="C125" i="1" s="1"/>
  <c r="C123" i="1"/>
  <c r="C84" i="1"/>
  <c r="C128" i="1" s="1"/>
  <c r="C126" i="1" s="1"/>
  <c r="C12" i="1"/>
  <c r="C11" i="1" s="1"/>
  <c r="L86" i="1"/>
  <c r="L85" i="1" s="1"/>
  <c r="D12" i="1"/>
  <c r="D11" i="1" s="1"/>
  <c r="H12" i="1"/>
  <c r="H11" i="1" s="1"/>
  <c r="L12" i="1"/>
  <c r="L11" i="1" s="1"/>
  <c r="E86" i="1"/>
  <c r="E85" i="1" s="1"/>
  <c r="I86" i="1"/>
  <c r="I85" i="1" s="1"/>
  <c r="M86" i="1"/>
  <c r="M85" i="1" s="1"/>
  <c r="D37" i="1"/>
  <c r="D36" i="1" s="1"/>
  <c r="H37" i="1"/>
  <c r="H36" i="1" s="1"/>
  <c r="L37" i="1"/>
  <c r="L36" i="1" s="1"/>
  <c r="E111" i="1"/>
  <c r="E110" i="1" s="1"/>
  <c r="I111" i="1"/>
  <c r="I110" i="1" s="1"/>
  <c r="M111" i="1"/>
  <c r="M110" i="1" s="1"/>
  <c r="B61" i="1"/>
  <c r="B135" i="1" s="1"/>
  <c r="K127" i="1"/>
  <c r="K125" i="1" s="1"/>
  <c r="K123" i="1"/>
  <c r="K84" i="1"/>
  <c r="M10" i="1"/>
  <c r="K12" i="1"/>
  <c r="K11" i="1" s="1"/>
  <c r="D86" i="1"/>
  <c r="D85" i="1" s="1"/>
  <c r="B86" i="1"/>
  <c r="B85" i="1" s="1"/>
  <c r="F86" i="1"/>
  <c r="F85" i="1" s="1"/>
  <c r="J86" i="1"/>
  <c r="J85" i="1" s="1"/>
  <c r="E37" i="1"/>
  <c r="E36" i="1" s="1"/>
  <c r="I37" i="1"/>
  <c r="I36" i="1" s="1"/>
  <c r="M37" i="1"/>
  <c r="M36" i="1" s="1"/>
  <c r="M53" i="1" s="1"/>
  <c r="M51" i="1" s="1"/>
  <c r="B111" i="1"/>
  <c r="B110" i="1" s="1"/>
  <c r="F111" i="1"/>
  <c r="F110" i="1" s="1"/>
  <c r="J111" i="1"/>
  <c r="J110" i="1" s="1"/>
  <c r="C136" i="1"/>
  <c r="C61" i="1"/>
  <c r="C135" i="1" s="1"/>
  <c r="G136" i="1"/>
  <c r="G61" i="1"/>
  <c r="G135" i="1" s="1"/>
  <c r="K136" i="1"/>
  <c r="K61" i="1"/>
  <c r="K135" i="1" s="1"/>
  <c r="K128" i="1" l="1"/>
  <c r="K126" i="1" s="1"/>
  <c r="E54" i="1"/>
  <c r="E52" i="1" s="1"/>
  <c r="B49" i="1"/>
  <c r="I54" i="1"/>
  <c r="I52" i="1" s="1"/>
  <c r="J53" i="1"/>
  <c r="J51" i="1" s="1"/>
  <c r="B10" i="1"/>
  <c r="B54" i="1" s="1"/>
  <c r="B52" i="1" s="1"/>
  <c r="B53" i="1"/>
  <c r="B51" i="1" s="1"/>
  <c r="F53" i="1"/>
  <c r="F51" i="1" s="1"/>
  <c r="J49" i="1"/>
  <c r="M54" i="1"/>
  <c r="M52" i="1" s="1"/>
  <c r="M49" i="1"/>
  <c r="F54" i="1"/>
  <c r="F52" i="1" s="1"/>
  <c r="E127" i="1"/>
  <c r="E125" i="1" s="1"/>
  <c r="E123" i="1"/>
  <c r="E84" i="1"/>
  <c r="E128" i="1" s="1"/>
  <c r="E126" i="1" s="1"/>
  <c r="J127" i="1"/>
  <c r="J125" i="1" s="1"/>
  <c r="J123" i="1"/>
  <c r="J84" i="1"/>
  <c r="J128" i="1" s="1"/>
  <c r="J126" i="1" s="1"/>
  <c r="H53" i="1"/>
  <c r="H51" i="1" s="1"/>
  <c r="H49" i="1"/>
  <c r="H10" i="1"/>
  <c r="H54" i="1" s="1"/>
  <c r="H52" i="1" s="1"/>
  <c r="C10" i="1"/>
  <c r="C54" i="1" s="1"/>
  <c r="C52" i="1" s="1"/>
  <c r="C49" i="1"/>
  <c r="C53" i="1"/>
  <c r="C51" i="1" s="1"/>
  <c r="G53" i="1"/>
  <c r="G51" i="1" s="1"/>
  <c r="G10" i="1"/>
  <c r="G54" i="1" s="1"/>
  <c r="G52" i="1" s="1"/>
  <c r="G49" i="1"/>
  <c r="I49" i="1"/>
  <c r="F123" i="1"/>
  <c r="F127" i="1"/>
  <c r="F125" i="1" s="1"/>
  <c r="F84" i="1"/>
  <c r="F128" i="1" s="1"/>
  <c r="F126" i="1" s="1"/>
  <c r="D127" i="1"/>
  <c r="D125" i="1" s="1"/>
  <c r="D123" i="1"/>
  <c r="D84" i="1"/>
  <c r="D128" i="1" s="1"/>
  <c r="D126" i="1" s="1"/>
  <c r="M123" i="1"/>
  <c r="M127" i="1"/>
  <c r="M125" i="1" s="1"/>
  <c r="M84" i="1"/>
  <c r="M128" i="1" s="1"/>
  <c r="M126" i="1" s="1"/>
  <c r="D53" i="1"/>
  <c r="D51" i="1" s="1"/>
  <c r="D49" i="1"/>
  <c r="D10" i="1"/>
  <c r="D54" i="1" s="1"/>
  <c r="D52" i="1" s="1"/>
  <c r="L127" i="1"/>
  <c r="L125" i="1" s="1"/>
  <c r="L123" i="1"/>
  <c r="L84" i="1"/>
  <c r="L128" i="1" s="1"/>
  <c r="L126" i="1" s="1"/>
  <c r="E53" i="1"/>
  <c r="E51" i="1" s="1"/>
  <c r="I53" i="1"/>
  <c r="I51" i="1" s="1"/>
  <c r="E49" i="1"/>
  <c r="J54" i="1"/>
  <c r="J52" i="1" s="1"/>
  <c r="L53" i="1"/>
  <c r="L51" i="1" s="1"/>
  <c r="L49" i="1"/>
  <c r="L10" i="1"/>
  <c r="L54" i="1" s="1"/>
  <c r="L52" i="1" s="1"/>
  <c r="B123" i="1"/>
  <c r="B127" i="1"/>
  <c r="B125" i="1" s="1"/>
  <c r="B84" i="1"/>
  <c r="B128" i="1" s="1"/>
  <c r="B126" i="1" s="1"/>
  <c r="K10" i="1"/>
  <c r="K54" i="1" s="1"/>
  <c r="K52" i="1" s="1"/>
  <c r="K53" i="1"/>
  <c r="K51" i="1" s="1"/>
  <c r="K49" i="1"/>
  <c r="I127" i="1"/>
  <c r="I125" i="1" s="1"/>
  <c r="I123" i="1"/>
  <c r="I84" i="1"/>
  <c r="I128" i="1" s="1"/>
  <c r="I126" i="1" s="1"/>
  <c r="H127" i="1"/>
  <c r="H125" i="1" s="1"/>
  <c r="H123" i="1"/>
  <c r="H84" i="1"/>
  <c r="H128" i="1" s="1"/>
  <c r="H126" i="1" s="1"/>
  <c r="F49" i="1"/>
</calcChain>
</file>

<file path=xl/sharedStrings.xml><?xml version="1.0" encoding="utf-8"?>
<sst xmlns="http://schemas.openxmlformats.org/spreadsheetml/2006/main" count="190" uniqueCount="62">
  <si>
    <t>SAINT LUCIA</t>
  </si>
  <si>
    <t>Summary of Central Government Operations</t>
  </si>
  <si>
    <t>Millions of Eastern Caribbean dollars (EC$ Mn.)</t>
  </si>
  <si>
    <t>ACCOUNTS</t>
  </si>
  <si>
    <t>TOTAL REVENUE AND GRANTS (1+2+3)</t>
  </si>
  <si>
    <t>1. Current Revenue</t>
  </si>
  <si>
    <t xml:space="preserve">    Tax Revenue</t>
  </si>
  <si>
    <t xml:space="preserve">        Taxes on Income, Profit and Capital Gains</t>
  </si>
  <si>
    <t xml:space="preserve">                Corporate Tax</t>
  </si>
  <si>
    <t xml:space="preserve">                Personal/Individual Tax</t>
  </si>
  <si>
    <t xml:space="preserve">                Withholding/Non-Resident Tax</t>
  </si>
  <si>
    <t xml:space="preserve">        Taxes on Property</t>
  </si>
  <si>
    <t xml:space="preserve">        Taxes on Goods and Services</t>
  </si>
  <si>
    <t xml:space="preserve">                Value Added Tax/Sales Tax</t>
  </si>
  <si>
    <t xml:space="preserve">                Excise Tax</t>
  </si>
  <si>
    <t xml:space="preserve">                Stamp Duties</t>
  </si>
  <si>
    <t xml:space="preserve">                Consumption Tax</t>
  </si>
  <si>
    <t xml:space="preserve">                Licences</t>
  </si>
  <si>
    <t xml:space="preserve">        Taxes on International Trade and Transactions</t>
  </si>
  <si>
    <t xml:space="preserve">                Import Duty</t>
  </si>
  <si>
    <t xml:space="preserve">                Customs Service Tax/Customs Service Charge</t>
  </si>
  <si>
    <t xml:space="preserve">                Consumption Tax on imports</t>
  </si>
  <si>
    <t xml:space="preserve">                Environment Levy</t>
  </si>
  <si>
    <t xml:space="preserve">        Other Taxes</t>
  </si>
  <si>
    <t xml:space="preserve">    Non Tax Revenue/Other Revenue</t>
  </si>
  <si>
    <t xml:space="preserve">        Citizenship by Investment</t>
  </si>
  <si>
    <t>2. Capital Revenue</t>
  </si>
  <si>
    <t>3. Grants</t>
  </si>
  <si>
    <t>of which Capital Grants</t>
  </si>
  <si>
    <t>TOTAL EXPENDITURE AND NET LENDING (4+5)</t>
  </si>
  <si>
    <t>4. Current Expenditure</t>
  </si>
  <si>
    <t xml:space="preserve">    Personal Emoluments/Compensation of Employees</t>
  </si>
  <si>
    <t xml:space="preserve">    Goods and Services</t>
  </si>
  <si>
    <t xml:space="preserve">    Interest Payments</t>
  </si>
  <si>
    <t xml:space="preserve">        Domestic</t>
  </si>
  <si>
    <t xml:space="preserve">        External</t>
  </si>
  <si>
    <t xml:space="preserve">    Transfers and Subsidies</t>
  </si>
  <si>
    <t xml:space="preserve">        Pension</t>
  </si>
  <si>
    <t xml:space="preserve">        Grants and Contributions</t>
  </si>
  <si>
    <t>5. Capital Expenditure and Net Lending</t>
  </si>
  <si>
    <t xml:space="preserve">   Of which: Capital Expenditure</t>
  </si>
  <si>
    <t>CURRENT ACCOUNT BALANCE (BEFORE GRANTS) (1 -4)</t>
  </si>
  <si>
    <t>CURRENT ACCOUNT BALANCE (AFTER GRANTS)</t>
  </si>
  <si>
    <t>PRIMARY BALANCE (BEFORE GRANTS)</t>
  </si>
  <si>
    <t>PRIMARY BALANCE (AFTER GRANTS)</t>
  </si>
  <si>
    <t>OVERALL BALANCE (BEFORE GRANTS)</t>
  </si>
  <si>
    <t>OVERALL BALANCE (AFTER GRANTS)</t>
  </si>
  <si>
    <t>FINANCING</t>
  </si>
  <si>
    <t xml:space="preserve">    Domestic</t>
  </si>
  <si>
    <t xml:space="preserve">        ECCB (net)</t>
  </si>
  <si>
    <t xml:space="preserve">        Commercial Banks (net)</t>
  </si>
  <si>
    <t xml:space="preserve">        Other</t>
  </si>
  <si>
    <t xml:space="preserve">    External</t>
  </si>
  <si>
    <t xml:space="preserve">        Net Disbursements/(Amortisation)</t>
  </si>
  <si>
    <t xml:space="preserve">            Disbursements</t>
  </si>
  <si>
    <t xml:space="preserve">            Amortisation</t>
  </si>
  <si>
    <t xml:space="preserve">        Change in Government Foreign Assets</t>
  </si>
  <si>
    <t xml:space="preserve">    Arrears</t>
  </si>
  <si>
    <t>Source:</t>
  </si>
  <si>
    <t>Web site of the Eastern Caribbean Central Bank (http://www.eccb-centralbank.org/Statistics/index.asp#fiscalaccounts)</t>
  </si>
  <si>
    <t>Millions of United States dollars</t>
  </si>
  <si>
    <t>---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</si>
</sst>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_(* #,##0.0_);_(* \(#,##0.0\);_(* &quot;-&quot;_);_(@_)"/>
    <numFmt numFmtId="165" formatCode="_(* #,##0.00_);_(* \(#,##0.00\);_(* &quot;-&quot;_);_(@_)"/>
    <numFmt numFmtId="166" formatCode="[$-409]d\-mmm\-yy;@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2"/>
      <name val="Arial MT"/>
    </font>
    <font>
      <b/>
      <sz val="10"/>
      <name val="Arial MT"/>
    </font>
    <font>
      <i/>
      <sz val="10"/>
      <color theme="1"/>
      <name val="Arial"/>
      <family val="2"/>
    </font>
    <font>
      <i/>
      <sz val="10"/>
      <color indexed="8"/>
      <name val="Arial"/>
      <family val="2"/>
    </font>
    <font>
      <b/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</cellStyleXfs>
  <cellXfs count="34">
    <xf numFmtId="0" fontId="0" fillId="0" borderId="0" xfId="0"/>
    <xf numFmtId="0" fontId="2" fillId="0" borderId="0" xfId="0" applyFont="1"/>
    <xf numFmtId="17" fontId="3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Border="1"/>
    <xf numFmtId="0" fontId="2" fillId="0" borderId="0" xfId="0" applyFont="1" applyAlignment="1">
      <alignment horizontal="left"/>
    </xf>
    <xf numFmtId="14" fontId="4" fillId="0" borderId="0" xfId="0" applyNumberFormat="1" applyFont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2" xfId="0" applyFont="1" applyBorder="1"/>
    <xf numFmtId="43" fontId="6" fillId="0" borderId="0" xfId="2" applyFont="1" applyAlignment="1">
      <alignment horizontal="right"/>
    </xf>
    <xf numFmtId="0" fontId="8" fillId="0" borderId="0" xfId="3" applyFont="1" applyBorder="1"/>
    <xf numFmtId="164" fontId="3" fillId="0" borderId="0" xfId="2" applyNumberFormat="1" applyFont="1" applyAlignment="1">
      <alignment horizontal="right"/>
    </xf>
    <xf numFmtId="0" fontId="4" fillId="0" borderId="0" xfId="0" applyFont="1" applyBorder="1" applyAlignment="1">
      <alignment horizontal="left" indent="1"/>
    </xf>
    <xf numFmtId="0" fontId="4" fillId="0" borderId="0" xfId="0" applyFont="1"/>
    <xf numFmtId="0" fontId="4" fillId="0" borderId="0" xfId="0" applyFont="1" applyBorder="1" applyAlignment="1">
      <alignment horizontal="left" indent="2"/>
    </xf>
    <xf numFmtId="164" fontId="6" fillId="0" borderId="0" xfId="2" applyNumberFormat="1" applyFont="1" applyAlignment="1">
      <alignment horizontal="right"/>
    </xf>
    <xf numFmtId="0" fontId="9" fillId="0" borderId="0" xfId="0" applyFont="1" applyBorder="1" applyAlignment="1">
      <alignment horizontal="left" indent="3"/>
    </xf>
    <xf numFmtId="164" fontId="10" fillId="0" borderId="0" xfId="2" applyNumberFormat="1" applyFont="1" applyAlignment="1">
      <alignment horizontal="right"/>
    </xf>
    <xf numFmtId="0" fontId="9" fillId="0" borderId="0" xfId="0" applyFont="1"/>
    <xf numFmtId="0" fontId="2" fillId="0" borderId="0" xfId="0" applyFont="1" applyBorder="1" applyAlignment="1">
      <alignment horizontal="left" indent="3"/>
    </xf>
    <xf numFmtId="0" fontId="2" fillId="0" borderId="0" xfId="0" applyFont="1" applyBorder="1" applyAlignment="1">
      <alignment horizontal="left" indent="5"/>
    </xf>
    <xf numFmtId="0" fontId="2" fillId="0" borderId="0" xfId="0" applyFont="1" applyBorder="1" applyAlignment="1">
      <alignment horizontal="left" indent="4"/>
    </xf>
    <xf numFmtId="0" fontId="2" fillId="0" borderId="0" xfId="0" applyFont="1" applyBorder="1" applyAlignment="1">
      <alignment horizontal="left" indent="2"/>
    </xf>
    <xf numFmtId="165" fontId="3" fillId="0" borderId="0" xfId="2" applyNumberFormat="1" applyFont="1" applyAlignment="1">
      <alignment horizontal="right"/>
    </xf>
    <xf numFmtId="0" fontId="4" fillId="0" borderId="0" xfId="0" applyFont="1" applyBorder="1"/>
    <xf numFmtId="164" fontId="4" fillId="0" borderId="0" xfId="1" applyNumberFormat="1" applyFont="1" applyBorder="1"/>
    <xf numFmtId="0" fontId="2" fillId="0" borderId="0" xfId="0" applyFont="1" applyBorder="1" applyAlignment="1">
      <alignment horizontal="left" indent="1"/>
    </xf>
    <xf numFmtId="0" fontId="2" fillId="0" borderId="3" xfId="0" applyFont="1" applyBorder="1" applyAlignment="1">
      <alignment horizontal="left" indent="1"/>
    </xf>
    <xf numFmtId="164" fontId="2" fillId="0" borderId="3" xfId="1" applyNumberFormat="1" applyFont="1" applyBorder="1"/>
    <xf numFmtId="43" fontId="2" fillId="0" borderId="2" xfId="1" applyFont="1" applyBorder="1"/>
    <xf numFmtId="166" fontId="11" fillId="0" borderId="0" xfId="0" applyNumberFormat="1" applyFont="1" applyFill="1" applyAlignment="1">
      <alignment horizontal="left"/>
    </xf>
    <xf numFmtId="166" fontId="9" fillId="0" borderId="0" xfId="0" applyNumberFormat="1" applyFont="1" applyFill="1" applyAlignment="1">
      <alignment horizontal="left"/>
    </xf>
    <xf numFmtId="164" fontId="2" fillId="0" borderId="0" xfId="1" applyNumberFormat="1" applyFont="1" applyBorder="1"/>
  </cellXfs>
  <cellStyles count="4">
    <cellStyle name="Comma" xfId="1" builtinId="3"/>
    <cellStyle name="Comma 2" xfId="2"/>
    <cellStyle name="Normal" xfId="0" builtinId="0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143"/>
  <sheetViews>
    <sheetView tabSelected="1" zoomScaleNormal="100" zoomScaleSheetLayoutView="40" workbookViewId="0">
      <selection activeCell="C12" sqref="C12"/>
    </sheetView>
  </sheetViews>
  <sheetFormatPr defaultRowHeight="12.75"/>
  <cols>
    <col min="1" max="1" width="53.7109375" style="1" customWidth="1"/>
    <col min="2" max="2" width="10.7109375" style="3" customWidth="1"/>
    <col min="3" max="10" width="10.7109375" style="1" customWidth="1"/>
    <col min="11" max="14" width="9.5703125" style="1" bestFit="1" customWidth="1"/>
    <col min="15" max="16384" width="9.140625" style="1"/>
  </cols>
  <sheetData>
    <row r="1" spans="1:14" ht="12.75" customHeight="1"/>
    <row r="2" spans="1:14" ht="12.75" customHeight="1">
      <c r="B2" s="2"/>
      <c r="C2" s="2"/>
    </row>
    <row r="3" spans="1:14">
      <c r="A3" s="4"/>
    </row>
    <row r="4" spans="1:14">
      <c r="A4" s="5" t="s">
        <v>0</v>
      </c>
    </row>
    <row r="5" spans="1:14">
      <c r="A5" s="5" t="s">
        <v>1</v>
      </c>
    </row>
    <row r="6" spans="1:14">
      <c r="A6" s="5"/>
    </row>
    <row r="7" spans="1:14">
      <c r="A7" s="5" t="s">
        <v>2</v>
      </c>
    </row>
    <row r="8" spans="1:14" s="8" customFormat="1" ht="19.5" customHeight="1" thickBot="1">
      <c r="A8" s="6" t="s">
        <v>3</v>
      </c>
      <c r="B8" s="7">
        <v>2012</v>
      </c>
      <c r="C8" s="7">
        <v>2013</v>
      </c>
      <c r="D8" s="7">
        <v>2014</v>
      </c>
      <c r="E8" s="7">
        <v>2015</v>
      </c>
      <c r="F8" s="7">
        <v>2016</v>
      </c>
      <c r="G8" s="7">
        <v>2017</v>
      </c>
      <c r="H8" s="7">
        <v>2018</v>
      </c>
      <c r="I8" s="7">
        <v>2019</v>
      </c>
      <c r="J8" s="7">
        <v>2020</v>
      </c>
      <c r="K8" s="7">
        <v>2021</v>
      </c>
      <c r="L8" s="7">
        <v>2022</v>
      </c>
      <c r="M8" s="7">
        <v>2023</v>
      </c>
      <c r="N8" s="7">
        <v>2024</v>
      </c>
    </row>
    <row r="9" spans="1:14">
      <c r="A9" s="9"/>
      <c r="B9" s="10"/>
      <c r="C9" s="10"/>
      <c r="D9" s="10"/>
      <c r="E9" s="10"/>
      <c r="F9" s="10"/>
      <c r="G9" s="10"/>
      <c r="H9" s="10"/>
      <c r="I9" s="10"/>
      <c r="J9" s="10"/>
    </row>
    <row r="10" spans="1:14">
      <c r="A10" s="11" t="s">
        <v>4</v>
      </c>
      <c r="B10" s="12">
        <f t="shared" ref="B10:M10" si="0">B11+B32+B33</f>
        <v>838.99</v>
      </c>
      <c r="C10" s="12">
        <f t="shared" si="0"/>
        <v>883.16</v>
      </c>
      <c r="D10" s="12">
        <f t="shared" si="0"/>
        <v>961.05</v>
      </c>
      <c r="E10" s="12">
        <f t="shared" si="0"/>
        <v>1014.0499999999997</v>
      </c>
      <c r="F10" s="12">
        <f t="shared" si="0"/>
        <v>1037.22</v>
      </c>
      <c r="G10" s="12">
        <f t="shared" si="0"/>
        <v>1106.8600000000001</v>
      </c>
      <c r="H10" s="12">
        <f t="shared" si="0"/>
        <v>1190.56</v>
      </c>
      <c r="I10" s="12">
        <f t="shared" si="0"/>
        <v>1188.98</v>
      </c>
      <c r="J10" s="12">
        <f t="shared" si="0"/>
        <v>980.90000000000009</v>
      </c>
      <c r="K10" s="12">
        <f t="shared" si="0"/>
        <v>1064.31</v>
      </c>
      <c r="L10" s="12">
        <f t="shared" si="0"/>
        <v>1222.8900000000001</v>
      </c>
      <c r="M10" s="12">
        <f t="shared" si="0"/>
        <v>1352.7100000000003</v>
      </c>
      <c r="N10" s="12">
        <f t="shared" ref="N10" si="1">N11+N32+N33</f>
        <v>1504.7900000000002</v>
      </c>
    </row>
    <row r="11" spans="1:14" s="14" customFormat="1">
      <c r="A11" s="13" t="s">
        <v>5</v>
      </c>
      <c r="B11" s="12">
        <f t="shared" ref="B11:M11" si="2">B12+B30</f>
        <v>810.38</v>
      </c>
      <c r="C11" s="12">
        <f t="shared" si="2"/>
        <v>865.41</v>
      </c>
      <c r="D11" s="12">
        <f t="shared" si="2"/>
        <v>901.39</v>
      </c>
      <c r="E11" s="12">
        <f t="shared" si="2"/>
        <v>961.94999999999982</v>
      </c>
      <c r="F11" s="12">
        <f t="shared" si="2"/>
        <v>1015.6</v>
      </c>
      <c r="G11" s="12">
        <f t="shared" si="2"/>
        <v>1047.24</v>
      </c>
      <c r="H11" s="12">
        <f t="shared" si="2"/>
        <v>1154.48</v>
      </c>
      <c r="I11" s="12">
        <f t="shared" si="2"/>
        <v>1150.52</v>
      </c>
      <c r="J11" s="12">
        <f t="shared" si="2"/>
        <v>941.35</v>
      </c>
      <c r="K11" s="12">
        <f t="shared" si="2"/>
        <v>985.13999999999987</v>
      </c>
      <c r="L11" s="12">
        <f t="shared" si="2"/>
        <v>1155.29</v>
      </c>
      <c r="M11" s="12">
        <f t="shared" si="2"/>
        <v>1310.3200000000002</v>
      </c>
      <c r="N11" s="12">
        <f t="shared" ref="N11" si="3">N12+N30</f>
        <v>1479.91</v>
      </c>
    </row>
    <row r="12" spans="1:14">
      <c r="A12" s="15" t="s">
        <v>6</v>
      </c>
      <c r="B12" s="16">
        <f t="shared" ref="B12:M12" si="4">SUM(B13,B17,B18,B24,B29)</f>
        <v>740.24</v>
      </c>
      <c r="C12" s="16">
        <f t="shared" si="4"/>
        <v>814.25</v>
      </c>
      <c r="D12" s="16">
        <f t="shared" si="4"/>
        <v>855.51</v>
      </c>
      <c r="E12" s="16">
        <f t="shared" si="4"/>
        <v>913.39999999999986</v>
      </c>
      <c r="F12" s="16">
        <f t="shared" si="4"/>
        <v>965.87</v>
      </c>
      <c r="G12" s="16">
        <f t="shared" si="4"/>
        <v>983.42</v>
      </c>
      <c r="H12" s="16">
        <f t="shared" si="4"/>
        <v>1037.07</v>
      </c>
      <c r="I12" s="16">
        <f t="shared" si="4"/>
        <v>1063.56</v>
      </c>
      <c r="J12" s="16">
        <f t="shared" si="4"/>
        <v>857.08</v>
      </c>
      <c r="K12" s="16">
        <f t="shared" si="4"/>
        <v>893.62999999999988</v>
      </c>
      <c r="L12" s="16">
        <f t="shared" si="4"/>
        <v>1039.33</v>
      </c>
      <c r="M12" s="16">
        <f t="shared" si="4"/>
        <v>1212.42</v>
      </c>
      <c r="N12" s="16">
        <f t="shared" ref="N12" si="5">SUM(N13,N17,N18,N24,N29)</f>
        <v>1353.6200000000001</v>
      </c>
    </row>
    <row r="13" spans="1:14" s="19" customFormat="1">
      <c r="A13" s="17" t="s">
        <v>7</v>
      </c>
      <c r="B13" s="18">
        <v>226.11</v>
      </c>
      <c r="C13" s="18">
        <v>223.05</v>
      </c>
      <c r="D13" s="18">
        <v>218.79</v>
      </c>
      <c r="E13" s="18">
        <v>230.19</v>
      </c>
      <c r="F13" s="18">
        <v>251.59</v>
      </c>
      <c r="G13" s="18">
        <v>254.15</v>
      </c>
      <c r="H13" s="18">
        <v>265.39999999999998</v>
      </c>
      <c r="I13" s="18">
        <v>274.94</v>
      </c>
      <c r="J13" s="18">
        <v>222.25</v>
      </c>
      <c r="K13" s="18">
        <v>235.07</v>
      </c>
      <c r="L13" s="18">
        <v>255.77</v>
      </c>
      <c r="M13" s="18">
        <v>315.42</v>
      </c>
      <c r="N13" s="18">
        <v>337.02</v>
      </c>
    </row>
    <row r="14" spans="1:14">
      <c r="A14" s="20" t="s">
        <v>8</v>
      </c>
      <c r="B14" s="18">
        <v>80.459999999999994</v>
      </c>
      <c r="C14" s="18">
        <v>62.07</v>
      </c>
      <c r="D14" s="18">
        <v>62.89</v>
      </c>
      <c r="E14" s="18">
        <v>69.13</v>
      </c>
      <c r="F14" s="18">
        <v>92.7</v>
      </c>
      <c r="G14" s="18">
        <v>95.86</v>
      </c>
      <c r="H14" s="18">
        <v>92.08</v>
      </c>
      <c r="I14" s="18">
        <v>98.84</v>
      </c>
      <c r="J14" s="18">
        <v>94.35</v>
      </c>
      <c r="K14" s="18">
        <v>86.39</v>
      </c>
      <c r="L14" s="18">
        <v>92.14</v>
      </c>
      <c r="M14" s="18">
        <v>146.66</v>
      </c>
      <c r="N14" s="18">
        <v>162.96</v>
      </c>
    </row>
    <row r="15" spans="1:14">
      <c r="A15" s="20" t="s">
        <v>9</v>
      </c>
      <c r="B15" s="18">
        <v>92.88</v>
      </c>
      <c r="C15" s="18">
        <v>93.96</v>
      </c>
      <c r="D15" s="18">
        <v>100.55</v>
      </c>
      <c r="E15" s="18">
        <v>102.35</v>
      </c>
      <c r="F15" s="18">
        <v>106.86</v>
      </c>
      <c r="G15" s="18">
        <v>104.63</v>
      </c>
      <c r="H15" s="18">
        <v>109.49</v>
      </c>
      <c r="I15" s="18">
        <v>118.38</v>
      </c>
      <c r="J15" s="18">
        <v>117.16</v>
      </c>
      <c r="K15" s="18">
        <v>127.21</v>
      </c>
      <c r="L15" s="18">
        <v>147.47999999999999</v>
      </c>
      <c r="M15" s="18">
        <v>151.57</v>
      </c>
      <c r="N15" s="18">
        <v>154.07</v>
      </c>
    </row>
    <row r="16" spans="1:14">
      <c r="A16" s="20" t="s">
        <v>10</v>
      </c>
      <c r="B16" s="18">
        <v>26.24</v>
      </c>
      <c r="C16" s="18">
        <v>26.24</v>
      </c>
      <c r="D16" s="18">
        <v>25.12</v>
      </c>
      <c r="E16" s="18">
        <v>27.77</v>
      </c>
      <c r="F16" s="18">
        <v>24.1</v>
      </c>
      <c r="G16" s="18">
        <v>23.06</v>
      </c>
      <c r="H16" s="18">
        <v>29.24</v>
      </c>
      <c r="I16" s="18">
        <v>18.649999999999999</v>
      </c>
      <c r="J16" s="18">
        <v>18.899999999999999</v>
      </c>
      <c r="K16" s="18">
        <v>27.45</v>
      </c>
      <c r="L16" s="18">
        <v>24.76</v>
      </c>
      <c r="M16" s="18">
        <v>27.89</v>
      </c>
      <c r="N16" s="18">
        <v>37.020000000000003</v>
      </c>
    </row>
    <row r="17" spans="1:14" s="19" customFormat="1">
      <c r="A17" s="17" t="s">
        <v>11</v>
      </c>
      <c r="B17" s="18">
        <v>4.5599999999999996</v>
      </c>
      <c r="C17" s="18">
        <v>8.3000000000000007</v>
      </c>
      <c r="D17" s="18">
        <v>8.1</v>
      </c>
      <c r="E17" s="18">
        <v>9.41</v>
      </c>
      <c r="F17" s="18">
        <v>11.56</v>
      </c>
      <c r="G17" s="18">
        <v>12.72</v>
      </c>
      <c r="H17" s="18">
        <v>10.84</v>
      </c>
      <c r="I17" s="18">
        <v>7.89</v>
      </c>
      <c r="J17" s="18">
        <v>7.26</v>
      </c>
      <c r="K17" s="18">
        <v>7.69</v>
      </c>
      <c r="L17" s="18">
        <v>10.4</v>
      </c>
      <c r="M17" s="18">
        <v>11.04</v>
      </c>
      <c r="N17" s="18">
        <v>12.29</v>
      </c>
    </row>
    <row r="18" spans="1:14" s="19" customFormat="1">
      <c r="A18" s="17" t="s">
        <v>12</v>
      </c>
      <c r="B18" s="18">
        <v>179.03</v>
      </c>
      <c r="C18" s="18">
        <v>358.58</v>
      </c>
      <c r="D18" s="18">
        <v>379.1</v>
      </c>
      <c r="E18" s="18">
        <v>409.46</v>
      </c>
      <c r="F18" s="18">
        <v>421.33</v>
      </c>
      <c r="G18" s="18">
        <v>386.45</v>
      </c>
      <c r="H18" s="18">
        <v>406.03</v>
      </c>
      <c r="I18" s="18">
        <v>537.03</v>
      </c>
      <c r="J18" s="18">
        <v>432.73</v>
      </c>
      <c r="K18" s="18">
        <v>439.32</v>
      </c>
      <c r="L18" s="18">
        <v>489.87</v>
      </c>
      <c r="M18" s="18">
        <v>577.66999999999996</v>
      </c>
      <c r="N18" s="18">
        <v>678.15</v>
      </c>
    </row>
    <row r="19" spans="1:14">
      <c r="A19" s="20" t="s">
        <v>13</v>
      </c>
      <c r="B19" s="18">
        <v>56.5</v>
      </c>
      <c r="C19" s="18">
        <v>298.14</v>
      </c>
      <c r="D19" s="18">
        <v>322.02</v>
      </c>
      <c r="E19" s="18">
        <v>345.36</v>
      </c>
      <c r="F19" s="18">
        <v>345.44</v>
      </c>
      <c r="G19" s="18">
        <v>312.83</v>
      </c>
      <c r="H19" s="18">
        <v>330.39</v>
      </c>
      <c r="I19" s="18">
        <v>341.66</v>
      </c>
      <c r="J19" s="18">
        <v>261.47000000000003</v>
      </c>
      <c r="K19" s="18">
        <v>288.97000000000003</v>
      </c>
      <c r="L19" s="18">
        <v>356.15</v>
      </c>
      <c r="M19" s="18">
        <v>381.73</v>
      </c>
      <c r="N19" s="18">
        <v>424.21</v>
      </c>
    </row>
    <row r="20" spans="1:14">
      <c r="A20" s="20" t="s">
        <v>14</v>
      </c>
      <c r="B20" s="18">
        <v>64.55</v>
      </c>
      <c r="C20" s="18">
        <v>58.35</v>
      </c>
      <c r="D20" s="18">
        <v>69.209999999999994</v>
      </c>
      <c r="E20" s="18">
        <v>76.849999999999994</v>
      </c>
      <c r="F20" s="18">
        <v>84.75</v>
      </c>
      <c r="G20" s="18">
        <v>104.38</v>
      </c>
      <c r="H20" s="18">
        <v>108.14</v>
      </c>
      <c r="I20" s="18">
        <v>118.7</v>
      </c>
      <c r="J20" s="18">
        <v>110.77</v>
      </c>
      <c r="K20" s="18">
        <v>91.87</v>
      </c>
      <c r="L20" s="18">
        <v>70.56</v>
      </c>
      <c r="M20" s="18">
        <v>118.53</v>
      </c>
      <c r="N20" s="18">
        <v>143.16</v>
      </c>
    </row>
    <row r="21" spans="1:14">
      <c r="A21" s="20" t="s">
        <v>15</v>
      </c>
      <c r="B21" s="18">
        <v>18.86</v>
      </c>
      <c r="C21" s="18">
        <v>12.94</v>
      </c>
      <c r="D21" s="18">
        <v>14.19</v>
      </c>
      <c r="E21" s="18">
        <v>11.6</v>
      </c>
      <c r="F21" s="18">
        <v>14.91</v>
      </c>
      <c r="G21" s="18">
        <v>12.51</v>
      </c>
      <c r="H21" s="18">
        <v>17.22</v>
      </c>
      <c r="I21" s="18">
        <v>16.47</v>
      </c>
      <c r="J21" s="18">
        <v>13.52</v>
      </c>
      <c r="K21" s="18">
        <v>22.27</v>
      </c>
      <c r="L21" s="18">
        <v>23.24</v>
      </c>
      <c r="M21" s="18">
        <v>25.45</v>
      </c>
      <c r="N21" s="18">
        <v>26.09</v>
      </c>
    </row>
    <row r="22" spans="1:14">
      <c r="A22" s="20" t="s">
        <v>16</v>
      </c>
      <c r="B22" s="18">
        <v>6.25</v>
      </c>
      <c r="C22" s="18">
        <v>0.92</v>
      </c>
      <c r="D22" s="18">
        <v>0.05</v>
      </c>
      <c r="E22" s="18">
        <v>0.02</v>
      </c>
      <c r="F22" s="18">
        <v>0.04</v>
      </c>
      <c r="G22" s="18">
        <v>0</v>
      </c>
      <c r="H22" s="18">
        <v>0</v>
      </c>
      <c r="I22" s="18">
        <v>0</v>
      </c>
      <c r="J22" s="18" t="s">
        <v>61</v>
      </c>
      <c r="K22" s="18" t="s">
        <v>61</v>
      </c>
      <c r="L22" s="18" t="s">
        <v>61</v>
      </c>
      <c r="M22" s="18" t="s">
        <v>61</v>
      </c>
      <c r="N22" s="18" t="s">
        <v>61</v>
      </c>
    </row>
    <row r="23" spans="1:14">
      <c r="A23" s="20" t="s">
        <v>17</v>
      </c>
      <c r="B23" s="18">
        <v>23.06</v>
      </c>
      <c r="C23" s="18">
        <v>26.68</v>
      </c>
      <c r="D23" s="18">
        <v>23.53</v>
      </c>
      <c r="E23" s="18">
        <v>25.61</v>
      </c>
      <c r="F23" s="18">
        <v>28.82</v>
      </c>
      <c r="G23" s="18">
        <v>27.55</v>
      </c>
      <c r="H23" s="18">
        <v>25.06</v>
      </c>
      <c r="I23" s="18">
        <v>28.48</v>
      </c>
      <c r="J23" s="18">
        <v>18.3</v>
      </c>
      <c r="K23" s="18">
        <v>6.75</v>
      </c>
      <c r="L23" s="18">
        <v>7.21</v>
      </c>
      <c r="M23" s="18">
        <v>9</v>
      </c>
      <c r="N23" s="18">
        <v>9.65</v>
      </c>
    </row>
    <row r="24" spans="1:14" s="19" customFormat="1">
      <c r="A24" s="17" t="s">
        <v>18</v>
      </c>
      <c r="B24" s="18">
        <v>330.54</v>
      </c>
      <c r="C24" s="18">
        <v>224.32</v>
      </c>
      <c r="D24" s="18">
        <v>249.52</v>
      </c>
      <c r="E24" s="18">
        <v>264.33999999999997</v>
      </c>
      <c r="F24" s="18">
        <v>281.39</v>
      </c>
      <c r="G24" s="18">
        <v>330.1</v>
      </c>
      <c r="H24" s="18">
        <v>354.8</v>
      </c>
      <c r="I24" s="18">
        <v>243.7</v>
      </c>
      <c r="J24" s="18">
        <v>194.84</v>
      </c>
      <c r="K24" s="18">
        <v>211.55</v>
      </c>
      <c r="L24" s="18">
        <v>283.29000000000002</v>
      </c>
      <c r="M24" s="18">
        <v>308.29000000000002</v>
      </c>
      <c r="N24" s="18">
        <v>326.16000000000003</v>
      </c>
    </row>
    <row r="25" spans="1:14">
      <c r="A25" s="20" t="s">
        <v>19</v>
      </c>
      <c r="B25" s="18">
        <v>101.41</v>
      </c>
      <c r="C25" s="18">
        <v>93.92</v>
      </c>
      <c r="D25" s="18">
        <v>101.54</v>
      </c>
      <c r="E25" s="18">
        <v>104.5</v>
      </c>
      <c r="F25" s="18">
        <v>110.41</v>
      </c>
      <c r="G25" s="18">
        <v>119.68</v>
      </c>
      <c r="H25" s="18">
        <v>123.24</v>
      </c>
      <c r="I25" s="18">
        <v>120.46</v>
      </c>
      <c r="J25" s="18">
        <v>98.08</v>
      </c>
      <c r="K25" s="18">
        <v>113.25</v>
      </c>
      <c r="L25" s="18">
        <v>147.4</v>
      </c>
      <c r="M25" s="18">
        <v>149.51</v>
      </c>
      <c r="N25" s="18">
        <v>158.43</v>
      </c>
    </row>
    <row r="26" spans="1:14">
      <c r="A26" s="20" t="s">
        <v>20</v>
      </c>
      <c r="B26" s="18">
        <v>69.22</v>
      </c>
      <c r="C26" s="18">
        <v>61.31</v>
      </c>
      <c r="D26" s="18">
        <v>60.06</v>
      </c>
      <c r="E26" s="18">
        <v>66.77</v>
      </c>
      <c r="F26" s="18">
        <v>69.239999999999995</v>
      </c>
      <c r="G26" s="18">
        <v>74.45</v>
      </c>
      <c r="H26" s="18">
        <v>79.33</v>
      </c>
      <c r="I26" s="18">
        <v>77.72</v>
      </c>
      <c r="J26" s="18">
        <v>67.84</v>
      </c>
      <c r="K26" s="18">
        <v>77.58</v>
      </c>
      <c r="L26" s="18">
        <v>93.46</v>
      </c>
      <c r="M26" s="18">
        <v>109.88</v>
      </c>
      <c r="N26" s="18">
        <v>114.55</v>
      </c>
    </row>
    <row r="27" spans="1:14">
      <c r="A27" s="20" t="s">
        <v>21</v>
      </c>
      <c r="B27" s="18">
        <v>73.72</v>
      </c>
      <c r="C27" s="18">
        <v>0.5</v>
      </c>
      <c r="D27" s="18">
        <v>0.24</v>
      </c>
      <c r="E27" s="18">
        <v>0.03</v>
      </c>
      <c r="F27" s="18">
        <v>0.25</v>
      </c>
      <c r="G27" s="18">
        <v>0</v>
      </c>
      <c r="H27" s="18">
        <v>0</v>
      </c>
      <c r="I27" s="18">
        <v>0</v>
      </c>
      <c r="J27" s="18">
        <v>0.4</v>
      </c>
      <c r="K27" s="18">
        <v>0.02</v>
      </c>
      <c r="L27" s="18" t="s">
        <v>61</v>
      </c>
      <c r="M27" s="18" t="s">
        <v>61</v>
      </c>
      <c r="N27" s="18" t="s">
        <v>61</v>
      </c>
    </row>
    <row r="28" spans="1:14">
      <c r="A28" s="20" t="s">
        <v>22</v>
      </c>
      <c r="B28" s="18">
        <v>11.72</v>
      </c>
      <c r="C28" s="18">
        <v>0.18</v>
      </c>
      <c r="D28" s="18">
        <v>0.04</v>
      </c>
      <c r="E28" s="18">
        <v>0</v>
      </c>
      <c r="F28" s="18">
        <v>0</v>
      </c>
      <c r="G28" s="18">
        <v>0</v>
      </c>
      <c r="H28" s="18">
        <v>0</v>
      </c>
      <c r="I28" s="18">
        <v>0</v>
      </c>
      <c r="J28" s="18" t="s">
        <v>61</v>
      </c>
      <c r="K28" s="18">
        <v>0</v>
      </c>
      <c r="L28" s="18">
        <v>0</v>
      </c>
      <c r="M28" s="18" t="s">
        <v>61</v>
      </c>
      <c r="N28" s="18" t="s">
        <v>61</v>
      </c>
    </row>
    <row r="29" spans="1:14">
      <c r="A29" s="20" t="s">
        <v>23</v>
      </c>
      <c r="B29" s="18" t="s">
        <v>61</v>
      </c>
      <c r="C29" s="18" t="s">
        <v>61</v>
      </c>
      <c r="D29" s="18" t="s">
        <v>61</v>
      </c>
      <c r="E29" s="18" t="s">
        <v>61</v>
      </c>
      <c r="F29" s="18" t="s">
        <v>61</v>
      </c>
      <c r="G29" s="18" t="s">
        <v>61</v>
      </c>
      <c r="H29" s="18">
        <v>0</v>
      </c>
      <c r="I29" s="18">
        <v>0</v>
      </c>
      <c r="J29" s="18" t="s">
        <v>61</v>
      </c>
      <c r="K29" s="18" t="s">
        <v>61</v>
      </c>
      <c r="L29" s="18" t="s">
        <v>61</v>
      </c>
      <c r="M29" s="18" t="s">
        <v>61</v>
      </c>
      <c r="N29" s="18" t="s">
        <v>61</v>
      </c>
    </row>
    <row r="30" spans="1:14">
      <c r="A30" s="15" t="s">
        <v>24</v>
      </c>
      <c r="B30" s="18">
        <v>70.14</v>
      </c>
      <c r="C30" s="18">
        <v>51.16</v>
      </c>
      <c r="D30" s="18">
        <v>45.88</v>
      </c>
      <c r="E30" s="18">
        <v>48.55</v>
      </c>
      <c r="F30" s="18">
        <v>49.73</v>
      </c>
      <c r="G30" s="18">
        <v>63.82</v>
      </c>
      <c r="H30" s="18">
        <v>117.41</v>
      </c>
      <c r="I30" s="18">
        <v>86.96</v>
      </c>
      <c r="J30" s="18">
        <v>84.27</v>
      </c>
      <c r="K30" s="18">
        <v>91.51</v>
      </c>
      <c r="L30" s="18">
        <v>115.96</v>
      </c>
      <c r="M30" s="18">
        <v>97.9</v>
      </c>
      <c r="N30" s="18">
        <v>126.29</v>
      </c>
    </row>
    <row r="31" spans="1:14">
      <c r="A31" s="21" t="s">
        <v>25</v>
      </c>
      <c r="B31" s="18">
        <v>0</v>
      </c>
      <c r="C31" s="18">
        <v>0</v>
      </c>
      <c r="D31" s="18">
        <v>0</v>
      </c>
      <c r="E31" s="18">
        <v>0</v>
      </c>
      <c r="F31" s="18">
        <v>3.58</v>
      </c>
      <c r="G31" s="18">
        <v>18.47</v>
      </c>
      <c r="H31" s="18">
        <v>71.239999999999995</v>
      </c>
      <c r="I31" s="18">
        <v>28.82</v>
      </c>
      <c r="J31" s="18">
        <v>31.43</v>
      </c>
      <c r="K31" s="18">
        <v>41.15</v>
      </c>
      <c r="L31" s="18">
        <v>51</v>
      </c>
      <c r="M31" s="18">
        <v>25</v>
      </c>
      <c r="N31" s="18">
        <v>52</v>
      </c>
    </row>
    <row r="32" spans="1:14" s="14" customFormat="1">
      <c r="A32" s="13" t="s">
        <v>26</v>
      </c>
      <c r="B32" s="12">
        <v>5.52</v>
      </c>
      <c r="C32" s="12">
        <v>0.42</v>
      </c>
      <c r="D32" s="12">
        <v>0.18</v>
      </c>
      <c r="E32" s="12">
        <v>0.06</v>
      </c>
      <c r="F32" s="12">
        <v>0.23</v>
      </c>
      <c r="G32" s="12">
        <v>0.15</v>
      </c>
      <c r="H32" s="12">
        <v>0.21</v>
      </c>
      <c r="I32" s="12">
        <v>0.06</v>
      </c>
      <c r="J32" s="12">
        <v>0.49</v>
      </c>
      <c r="K32" s="12">
        <v>3.78</v>
      </c>
      <c r="L32" s="12">
        <v>0.2</v>
      </c>
      <c r="M32" s="12">
        <v>0.25</v>
      </c>
      <c r="N32" s="12" t="s">
        <v>61</v>
      </c>
    </row>
    <row r="33" spans="1:14" s="14" customFormat="1">
      <c r="A33" s="13" t="s">
        <v>27</v>
      </c>
      <c r="B33" s="12">
        <v>23.09</v>
      </c>
      <c r="C33" s="12">
        <v>17.329999999999998</v>
      </c>
      <c r="D33" s="12">
        <v>59.48</v>
      </c>
      <c r="E33" s="12">
        <v>52.04</v>
      </c>
      <c r="F33" s="12">
        <v>21.39</v>
      </c>
      <c r="G33" s="12">
        <v>59.47</v>
      </c>
      <c r="H33" s="12">
        <v>35.869999999999997</v>
      </c>
      <c r="I33" s="12">
        <v>38.4</v>
      </c>
      <c r="J33" s="12">
        <v>39.06</v>
      </c>
      <c r="K33" s="12">
        <v>75.39</v>
      </c>
      <c r="L33" s="12">
        <v>67.400000000000006</v>
      </c>
      <c r="M33" s="12">
        <v>42.14</v>
      </c>
      <c r="N33" s="12">
        <v>24.88</v>
      </c>
    </row>
    <row r="34" spans="1:14">
      <c r="A34" s="22" t="s">
        <v>28</v>
      </c>
      <c r="B34" s="16">
        <v>23.09</v>
      </c>
      <c r="C34" s="16">
        <v>17.329999999999998</v>
      </c>
      <c r="D34" s="16">
        <v>59.48</v>
      </c>
      <c r="E34" s="16">
        <v>52.04</v>
      </c>
      <c r="F34" s="16">
        <v>21.39</v>
      </c>
      <c r="G34" s="16">
        <v>59.47</v>
      </c>
      <c r="H34" s="16">
        <v>35.869999999999997</v>
      </c>
      <c r="I34" s="16">
        <v>38.4</v>
      </c>
      <c r="J34" s="16">
        <v>39.06</v>
      </c>
      <c r="K34" s="16">
        <v>75.39</v>
      </c>
      <c r="L34" s="16">
        <v>67.400000000000006</v>
      </c>
      <c r="M34" s="16">
        <v>42.14</v>
      </c>
      <c r="N34" s="16">
        <v>24.88</v>
      </c>
    </row>
    <row r="35" spans="1:14">
      <c r="A35" s="22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1:14">
      <c r="A36" s="11" t="s">
        <v>29</v>
      </c>
      <c r="B36" s="12">
        <f t="shared" ref="B36:M36" si="6">B37+B46</f>
        <v>1067.8600000000001</v>
      </c>
      <c r="C36" s="12">
        <f t="shared" si="6"/>
        <v>1124.19</v>
      </c>
      <c r="D36" s="12">
        <f t="shared" si="6"/>
        <v>1098.6300000000001</v>
      </c>
      <c r="E36" s="12">
        <f t="shared" si="6"/>
        <v>1107.02</v>
      </c>
      <c r="F36" s="12">
        <f t="shared" si="6"/>
        <v>1060.3</v>
      </c>
      <c r="G36" s="12">
        <f t="shared" si="6"/>
        <v>1163.48</v>
      </c>
      <c r="H36" s="12">
        <f t="shared" si="6"/>
        <v>1292.93</v>
      </c>
      <c r="I36" s="12">
        <f t="shared" si="6"/>
        <v>1317.3</v>
      </c>
      <c r="J36" s="12">
        <f t="shared" si="6"/>
        <v>1372.79</v>
      </c>
      <c r="K36" s="12">
        <f t="shared" si="6"/>
        <v>1476.7900000000002</v>
      </c>
      <c r="L36" s="12">
        <f t="shared" si="6"/>
        <v>1366.0100000000002</v>
      </c>
      <c r="M36" s="12">
        <f t="shared" si="6"/>
        <v>1530.1599999999999</v>
      </c>
      <c r="N36" s="12">
        <f t="shared" ref="N36" si="7">N37+N46</f>
        <v>1706.4099999999999</v>
      </c>
    </row>
    <row r="37" spans="1:14" s="14" customFormat="1">
      <c r="A37" s="13" t="s">
        <v>30</v>
      </c>
      <c r="B37" s="12">
        <f t="shared" ref="B37:M37" si="8">SUM(B38:B40,B43)</f>
        <v>825.84000000000015</v>
      </c>
      <c r="C37" s="12">
        <f t="shared" si="8"/>
        <v>847.94999999999993</v>
      </c>
      <c r="D37" s="12">
        <f t="shared" si="8"/>
        <v>883.56000000000006</v>
      </c>
      <c r="E37" s="12">
        <f t="shared" si="8"/>
        <v>887.92000000000007</v>
      </c>
      <c r="F37" s="12">
        <f t="shared" si="8"/>
        <v>916.74999999999989</v>
      </c>
      <c r="G37" s="12">
        <f t="shared" si="8"/>
        <v>947.23</v>
      </c>
      <c r="H37" s="12">
        <f t="shared" si="8"/>
        <v>1057.77</v>
      </c>
      <c r="I37" s="12">
        <f t="shared" si="8"/>
        <v>1115.96</v>
      </c>
      <c r="J37" s="12">
        <f t="shared" si="8"/>
        <v>1138.57</v>
      </c>
      <c r="K37" s="12">
        <f t="shared" si="8"/>
        <v>1202.3200000000002</v>
      </c>
      <c r="L37" s="12">
        <f t="shared" si="8"/>
        <v>1190.1200000000001</v>
      </c>
      <c r="M37" s="12">
        <f t="shared" si="8"/>
        <v>1320.59</v>
      </c>
      <c r="N37" s="12">
        <f t="shared" ref="N37" si="9">SUM(N38:N40,N43)</f>
        <v>1333.56</v>
      </c>
    </row>
    <row r="38" spans="1:14">
      <c r="A38" s="20" t="s">
        <v>31</v>
      </c>
      <c r="B38" s="16">
        <v>359.12</v>
      </c>
      <c r="C38" s="16">
        <v>372.92</v>
      </c>
      <c r="D38" s="16">
        <v>379.52</v>
      </c>
      <c r="E38" s="16">
        <v>375.44</v>
      </c>
      <c r="F38" s="16">
        <v>400.64</v>
      </c>
      <c r="G38" s="16">
        <v>383.66</v>
      </c>
      <c r="H38" s="16">
        <v>388.82</v>
      </c>
      <c r="I38" s="16">
        <v>438.11</v>
      </c>
      <c r="J38" s="16">
        <v>420.22</v>
      </c>
      <c r="K38" s="16">
        <v>414.45</v>
      </c>
      <c r="L38" s="16">
        <v>411.42</v>
      </c>
      <c r="M38" s="16">
        <v>435.26</v>
      </c>
      <c r="N38" s="16">
        <v>413.57</v>
      </c>
    </row>
    <row r="39" spans="1:14">
      <c r="A39" s="20" t="s">
        <v>32</v>
      </c>
      <c r="B39" s="16">
        <v>159.81</v>
      </c>
      <c r="C39" s="16">
        <v>168.13</v>
      </c>
      <c r="D39" s="16">
        <v>169.71</v>
      </c>
      <c r="E39" s="16">
        <v>168.8</v>
      </c>
      <c r="F39" s="16">
        <v>165.65</v>
      </c>
      <c r="G39" s="16">
        <v>185.41</v>
      </c>
      <c r="H39" s="16">
        <v>236.46</v>
      </c>
      <c r="I39" s="16">
        <v>223.82</v>
      </c>
      <c r="J39" s="16">
        <v>269.06</v>
      </c>
      <c r="K39" s="16">
        <v>322.29000000000002</v>
      </c>
      <c r="L39" s="16">
        <v>296.67</v>
      </c>
      <c r="M39" s="16">
        <v>306.7</v>
      </c>
      <c r="N39" s="16">
        <v>331.18</v>
      </c>
    </row>
    <row r="40" spans="1:14">
      <c r="A40" s="20" t="s">
        <v>33</v>
      </c>
      <c r="B40" s="16">
        <v>123.18</v>
      </c>
      <c r="C40" s="16">
        <v>134.81</v>
      </c>
      <c r="D40" s="16">
        <v>146.61000000000001</v>
      </c>
      <c r="E40" s="16">
        <v>148.74</v>
      </c>
      <c r="F40" s="16">
        <v>149.29</v>
      </c>
      <c r="G40" s="16">
        <v>149.65</v>
      </c>
      <c r="H40" s="16">
        <v>159.88</v>
      </c>
      <c r="I40" s="16">
        <v>170.76</v>
      </c>
      <c r="J40" s="16">
        <v>163.22</v>
      </c>
      <c r="K40" s="16">
        <v>171.09</v>
      </c>
      <c r="L40" s="16">
        <v>179.61</v>
      </c>
      <c r="M40" s="16">
        <v>210.81</v>
      </c>
      <c r="N40" s="16">
        <v>229.55</v>
      </c>
    </row>
    <row r="41" spans="1:14">
      <c r="A41" s="20" t="s">
        <v>34</v>
      </c>
      <c r="B41" s="16">
        <v>73.39</v>
      </c>
      <c r="C41" s="16">
        <v>81.66</v>
      </c>
      <c r="D41" s="16">
        <v>93.94</v>
      </c>
      <c r="E41" s="16">
        <v>97.43</v>
      </c>
      <c r="F41" s="16">
        <v>98.43</v>
      </c>
      <c r="G41" s="16">
        <v>83.47</v>
      </c>
      <c r="H41" s="16">
        <v>88.02</v>
      </c>
      <c r="I41" s="16">
        <v>100.62</v>
      </c>
      <c r="J41" s="16">
        <v>94.8</v>
      </c>
      <c r="K41" s="16">
        <v>104.13</v>
      </c>
      <c r="L41" s="16">
        <v>109.95</v>
      </c>
      <c r="M41" s="16">
        <v>122.93</v>
      </c>
      <c r="N41" s="16">
        <v>111.98</v>
      </c>
    </row>
    <row r="42" spans="1:14">
      <c r="A42" s="20" t="s">
        <v>35</v>
      </c>
      <c r="B42" s="16">
        <v>49.79</v>
      </c>
      <c r="C42" s="16">
        <v>53.15</v>
      </c>
      <c r="D42" s="16">
        <v>52.68</v>
      </c>
      <c r="E42" s="16">
        <v>51.31</v>
      </c>
      <c r="F42" s="16">
        <v>50.86</v>
      </c>
      <c r="G42" s="16">
        <v>66.180000000000007</v>
      </c>
      <c r="H42" s="16">
        <v>71.86</v>
      </c>
      <c r="I42" s="16">
        <v>70.13</v>
      </c>
      <c r="J42" s="16">
        <v>68.42</v>
      </c>
      <c r="K42" s="16">
        <v>66.959999999999994</v>
      </c>
      <c r="L42" s="16">
        <v>69.66</v>
      </c>
      <c r="M42" s="16">
        <v>87.88</v>
      </c>
      <c r="N42" s="16">
        <v>117.57</v>
      </c>
    </row>
    <row r="43" spans="1:14">
      <c r="A43" s="20" t="s">
        <v>36</v>
      </c>
      <c r="B43" s="16">
        <v>183.73</v>
      </c>
      <c r="C43" s="16">
        <v>172.09</v>
      </c>
      <c r="D43" s="16">
        <v>187.72</v>
      </c>
      <c r="E43" s="16">
        <v>194.94</v>
      </c>
      <c r="F43" s="16">
        <v>201.17</v>
      </c>
      <c r="G43" s="16">
        <v>228.51</v>
      </c>
      <c r="H43" s="16">
        <v>272.61</v>
      </c>
      <c r="I43" s="16">
        <v>283.27</v>
      </c>
      <c r="J43" s="16">
        <v>286.07</v>
      </c>
      <c r="K43" s="16">
        <v>294.49</v>
      </c>
      <c r="L43" s="16">
        <v>302.42</v>
      </c>
      <c r="M43" s="16">
        <v>367.82</v>
      </c>
      <c r="N43" s="16">
        <v>359.26</v>
      </c>
    </row>
    <row r="44" spans="1:14">
      <c r="A44" s="20" t="s">
        <v>37</v>
      </c>
      <c r="B44" s="16">
        <v>62.3</v>
      </c>
      <c r="C44" s="16">
        <v>64.069999999999993</v>
      </c>
      <c r="D44" s="16">
        <v>70.78</v>
      </c>
      <c r="E44" s="16">
        <v>73.13</v>
      </c>
      <c r="F44" s="16">
        <v>81.540000000000006</v>
      </c>
      <c r="G44" s="16">
        <v>82.63</v>
      </c>
      <c r="H44" s="16">
        <v>88.46</v>
      </c>
      <c r="I44" s="16">
        <v>97.48</v>
      </c>
      <c r="J44" s="16">
        <v>98.84</v>
      </c>
      <c r="K44" s="16">
        <v>115.87</v>
      </c>
      <c r="L44" s="16">
        <v>104.76</v>
      </c>
      <c r="M44" s="16">
        <v>117.32</v>
      </c>
      <c r="N44" s="16">
        <v>115.84</v>
      </c>
    </row>
    <row r="45" spans="1:14">
      <c r="A45" s="20" t="s">
        <v>38</v>
      </c>
      <c r="B45" s="16" t="s">
        <v>61</v>
      </c>
      <c r="C45" s="16" t="s">
        <v>61</v>
      </c>
      <c r="D45" s="16" t="s">
        <v>61</v>
      </c>
      <c r="E45" s="16" t="s">
        <v>61</v>
      </c>
      <c r="F45" s="16" t="s">
        <v>61</v>
      </c>
      <c r="G45" s="16" t="s">
        <v>61</v>
      </c>
      <c r="H45" s="16">
        <v>0</v>
      </c>
      <c r="I45" s="16">
        <v>0</v>
      </c>
      <c r="J45" s="16" t="s">
        <v>61</v>
      </c>
      <c r="K45" s="16" t="s">
        <v>61</v>
      </c>
      <c r="L45" s="16" t="s">
        <v>61</v>
      </c>
      <c r="M45" s="16" t="s">
        <v>61</v>
      </c>
      <c r="N45" s="16" t="s">
        <v>61</v>
      </c>
    </row>
    <row r="46" spans="1:14" s="14" customFormat="1">
      <c r="A46" s="13" t="s">
        <v>39</v>
      </c>
      <c r="B46" s="12">
        <v>242.02</v>
      </c>
      <c r="C46" s="12">
        <v>276.24</v>
      </c>
      <c r="D46" s="12">
        <v>215.07</v>
      </c>
      <c r="E46" s="12">
        <v>219.1</v>
      </c>
      <c r="F46" s="12">
        <v>143.55000000000001</v>
      </c>
      <c r="G46" s="12">
        <v>216.25</v>
      </c>
      <c r="H46" s="12">
        <v>235.16</v>
      </c>
      <c r="I46" s="12">
        <v>201.34</v>
      </c>
      <c r="J46" s="12">
        <v>234.22</v>
      </c>
      <c r="K46" s="12">
        <v>274.47000000000003</v>
      </c>
      <c r="L46" s="12">
        <v>175.89</v>
      </c>
      <c r="M46" s="12">
        <v>209.57</v>
      </c>
      <c r="N46" s="12">
        <v>372.85</v>
      </c>
    </row>
    <row r="47" spans="1:14">
      <c r="A47" s="23" t="s">
        <v>40</v>
      </c>
      <c r="B47" s="16">
        <v>242.02</v>
      </c>
      <c r="C47" s="16">
        <v>276.24</v>
      </c>
      <c r="D47" s="16">
        <v>215.07</v>
      </c>
      <c r="E47" s="16">
        <v>219.1</v>
      </c>
      <c r="F47" s="16">
        <v>143.55000000000001</v>
      </c>
      <c r="G47" s="16">
        <v>216.25</v>
      </c>
      <c r="H47" s="16">
        <v>235.16</v>
      </c>
      <c r="I47" s="16">
        <v>201.34</v>
      </c>
      <c r="J47" s="16">
        <v>234.22</v>
      </c>
      <c r="K47" s="16">
        <v>274.47000000000003</v>
      </c>
      <c r="L47" s="16">
        <v>175.89</v>
      </c>
      <c r="M47" s="16">
        <v>209.57</v>
      </c>
      <c r="N47" s="16">
        <v>372.85</v>
      </c>
    </row>
    <row r="48" spans="1:14">
      <c r="A48" s="3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</row>
    <row r="49" spans="1:14" ht="18" customHeight="1">
      <c r="A49" s="25" t="s">
        <v>41</v>
      </c>
      <c r="B49" s="24">
        <f t="shared" ref="B49:M49" si="10">B11-B37</f>
        <v>-15.46000000000015</v>
      </c>
      <c r="C49" s="24">
        <f t="shared" si="10"/>
        <v>17.460000000000036</v>
      </c>
      <c r="D49" s="24">
        <f t="shared" si="10"/>
        <v>17.829999999999927</v>
      </c>
      <c r="E49" s="24">
        <f t="shared" si="10"/>
        <v>74.029999999999745</v>
      </c>
      <c r="F49" s="24">
        <f t="shared" si="10"/>
        <v>98.850000000000136</v>
      </c>
      <c r="G49" s="24">
        <f t="shared" si="10"/>
        <v>100.00999999999999</v>
      </c>
      <c r="H49" s="24">
        <f t="shared" si="10"/>
        <v>96.710000000000036</v>
      </c>
      <c r="I49" s="24">
        <f t="shared" si="10"/>
        <v>34.559999999999945</v>
      </c>
      <c r="J49" s="24">
        <f t="shared" si="10"/>
        <v>-197.21999999999991</v>
      </c>
      <c r="K49" s="24">
        <f t="shared" si="10"/>
        <v>-217.18000000000029</v>
      </c>
      <c r="L49" s="24">
        <f t="shared" si="10"/>
        <v>-34.830000000000155</v>
      </c>
      <c r="M49" s="24">
        <f t="shared" si="10"/>
        <v>-10.269999999999754</v>
      </c>
      <c r="N49" s="24">
        <f t="shared" ref="N49" si="11">N11-N37</f>
        <v>146.35000000000014</v>
      </c>
    </row>
    <row r="50" spans="1:14" ht="18" customHeight="1">
      <c r="A50" s="25" t="s">
        <v>42</v>
      </c>
      <c r="B50" s="24">
        <v>-105.7</v>
      </c>
      <c r="C50" s="24">
        <v>-106.21</v>
      </c>
      <c r="D50" s="24">
        <v>9.02</v>
      </c>
      <c r="E50" s="24">
        <v>55.77</v>
      </c>
      <c r="F50" s="24">
        <v>126.21</v>
      </c>
      <c r="G50" s="24">
        <v>93.03</v>
      </c>
      <c r="H50" s="24">
        <v>57.52</v>
      </c>
      <c r="I50" s="24">
        <v>42.45</v>
      </c>
      <c r="J50" s="24">
        <v>-228.67</v>
      </c>
      <c r="K50" s="24">
        <v>-241.4</v>
      </c>
      <c r="L50" s="24">
        <v>36.5</v>
      </c>
      <c r="M50" s="24">
        <v>33.35</v>
      </c>
      <c r="N50" s="24">
        <v>27.94</v>
      </c>
    </row>
    <row r="51" spans="1:14" ht="18" customHeight="1">
      <c r="A51" s="25" t="s">
        <v>43</v>
      </c>
      <c r="B51" s="12">
        <f t="shared" ref="B51:M51" si="12">B53+B40</f>
        <v>-128.78000000000014</v>
      </c>
      <c r="C51" s="12">
        <f t="shared" si="12"/>
        <v>-123.55000000000013</v>
      </c>
      <c r="D51" s="12">
        <f t="shared" si="12"/>
        <v>-50.450000000000159</v>
      </c>
      <c r="E51" s="12">
        <f t="shared" si="12"/>
        <v>3.7299999999997908</v>
      </c>
      <c r="F51" s="12">
        <f t="shared" si="12"/>
        <v>104.82000000000008</v>
      </c>
      <c r="G51" s="12">
        <f t="shared" si="12"/>
        <v>33.560000000000088</v>
      </c>
      <c r="H51" s="12">
        <f t="shared" si="12"/>
        <v>21.639999999999986</v>
      </c>
      <c r="I51" s="12">
        <f t="shared" si="12"/>
        <v>4.0399999999999636</v>
      </c>
      <c r="J51" s="12">
        <f t="shared" si="12"/>
        <v>-267.7299999999999</v>
      </c>
      <c r="K51" s="12">
        <f t="shared" si="12"/>
        <v>-316.78000000000031</v>
      </c>
      <c r="L51" s="12">
        <f t="shared" si="12"/>
        <v>-30.910000000000196</v>
      </c>
      <c r="M51" s="12">
        <f t="shared" si="12"/>
        <v>-8.7799999999996885</v>
      </c>
      <c r="N51" s="12">
        <f t="shared" ref="N51" si="13">N53+N40</f>
        <v>3.0500000000002387</v>
      </c>
    </row>
    <row r="52" spans="1:14" ht="18" customHeight="1">
      <c r="A52" s="25" t="s">
        <v>44</v>
      </c>
      <c r="B52" s="26">
        <f t="shared" ref="B52:M52" si="14">B54+B40</f>
        <v>-105.69000000000011</v>
      </c>
      <c r="C52" s="26">
        <f t="shared" si="14"/>
        <v>-106.22000000000008</v>
      </c>
      <c r="D52" s="26">
        <f t="shared" si="14"/>
        <v>9.029999999999859</v>
      </c>
      <c r="E52" s="26">
        <f t="shared" si="14"/>
        <v>55.769999999999754</v>
      </c>
      <c r="F52" s="26">
        <f t="shared" si="14"/>
        <v>126.21000000000006</v>
      </c>
      <c r="G52" s="26">
        <f t="shared" si="14"/>
        <v>93.030000000000115</v>
      </c>
      <c r="H52" s="26">
        <f t="shared" si="14"/>
        <v>57.509999999999877</v>
      </c>
      <c r="I52" s="26">
        <f t="shared" si="14"/>
        <v>42.440000000000055</v>
      </c>
      <c r="J52" s="26">
        <f t="shared" si="14"/>
        <v>-228.66999999999987</v>
      </c>
      <c r="K52" s="26">
        <f t="shared" si="14"/>
        <v>-241.39000000000024</v>
      </c>
      <c r="L52" s="26">
        <f t="shared" si="14"/>
        <v>36.489999999999895</v>
      </c>
      <c r="M52" s="26">
        <f t="shared" si="14"/>
        <v>33.360000000000412</v>
      </c>
      <c r="N52" s="26">
        <f t="shared" ref="N52" si="15">N54+N40</f>
        <v>27.930000000000348</v>
      </c>
    </row>
    <row r="53" spans="1:14" ht="18" customHeight="1">
      <c r="A53" s="25" t="s">
        <v>45</v>
      </c>
      <c r="B53" s="12">
        <f t="shared" ref="B53:M53" si="16">(B11+B32)-B36</f>
        <v>-251.96000000000015</v>
      </c>
      <c r="C53" s="12">
        <f t="shared" si="16"/>
        <v>-258.36000000000013</v>
      </c>
      <c r="D53" s="12">
        <f t="shared" si="16"/>
        <v>-197.06000000000017</v>
      </c>
      <c r="E53" s="12">
        <f t="shared" si="16"/>
        <v>-145.01000000000022</v>
      </c>
      <c r="F53" s="12">
        <f t="shared" si="16"/>
        <v>-44.469999999999914</v>
      </c>
      <c r="G53" s="12">
        <f t="shared" si="16"/>
        <v>-116.08999999999992</v>
      </c>
      <c r="H53" s="12">
        <f t="shared" si="16"/>
        <v>-138.24</v>
      </c>
      <c r="I53" s="12">
        <f t="shared" si="16"/>
        <v>-166.72000000000003</v>
      </c>
      <c r="J53" s="12">
        <f t="shared" si="16"/>
        <v>-430.94999999999993</v>
      </c>
      <c r="K53" s="12">
        <f t="shared" si="16"/>
        <v>-487.87000000000035</v>
      </c>
      <c r="L53" s="12">
        <f t="shared" si="16"/>
        <v>-210.52000000000021</v>
      </c>
      <c r="M53" s="12">
        <f t="shared" si="16"/>
        <v>-219.58999999999969</v>
      </c>
      <c r="N53" s="12">
        <f t="shared" ref="N53" si="17">(N11+N32)-N36</f>
        <v>-226.49999999999977</v>
      </c>
    </row>
    <row r="54" spans="1:14" ht="21" customHeight="1">
      <c r="A54" s="25" t="s">
        <v>46</v>
      </c>
      <c r="B54" s="12">
        <f t="shared" ref="B54:M54" si="18">B10-B36</f>
        <v>-228.87000000000012</v>
      </c>
      <c r="C54" s="12">
        <f t="shared" si="18"/>
        <v>-241.03000000000009</v>
      </c>
      <c r="D54" s="12">
        <f t="shared" si="18"/>
        <v>-137.58000000000015</v>
      </c>
      <c r="E54" s="12">
        <f t="shared" si="18"/>
        <v>-92.970000000000255</v>
      </c>
      <c r="F54" s="12">
        <f t="shared" si="18"/>
        <v>-23.079999999999927</v>
      </c>
      <c r="G54" s="12">
        <f t="shared" si="18"/>
        <v>-56.619999999999891</v>
      </c>
      <c r="H54" s="12">
        <f t="shared" si="18"/>
        <v>-102.37000000000012</v>
      </c>
      <c r="I54" s="12">
        <f t="shared" si="18"/>
        <v>-128.31999999999994</v>
      </c>
      <c r="J54" s="12">
        <f t="shared" si="18"/>
        <v>-391.88999999999987</v>
      </c>
      <c r="K54" s="12">
        <f t="shared" si="18"/>
        <v>-412.48000000000025</v>
      </c>
      <c r="L54" s="12">
        <f t="shared" si="18"/>
        <v>-143.12000000000012</v>
      </c>
      <c r="M54" s="12">
        <f t="shared" si="18"/>
        <v>-177.44999999999959</v>
      </c>
      <c r="N54" s="12">
        <f t="shared" ref="N54" si="19">N10-N36</f>
        <v>-201.61999999999966</v>
      </c>
    </row>
    <row r="55" spans="1:14">
      <c r="A55" s="3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</row>
    <row r="56" spans="1:14">
      <c r="A56" s="25" t="s">
        <v>47</v>
      </c>
      <c r="B56" s="12">
        <v>228.88</v>
      </c>
      <c r="C56" s="12">
        <v>241.02</v>
      </c>
      <c r="D56" s="12">
        <v>137.59</v>
      </c>
      <c r="E56" s="12">
        <v>92.97</v>
      </c>
      <c r="F56" s="12">
        <v>23.07</v>
      </c>
      <c r="G56" s="12">
        <v>56.61</v>
      </c>
      <c r="H56" s="12">
        <v>102.36</v>
      </c>
      <c r="I56" s="12">
        <v>128.30000000000001</v>
      </c>
      <c r="J56" s="12">
        <v>391.89</v>
      </c>
      <c r="K56" s="12">
        <v>412.49</v>
      </c>
      <c r="L56" s="12">
        <v>143.11000000000001</v>
      </c>
      <c r="M56" s="12">
        <v>177.45</v>
      </c>
      <c r="N56" s="12">
        <v>201.61</v>
      </c>
    </row>
    <row r="57" spans="1:14">
      <c r="A57" s="27" t="s">
        <v>48</v>
      </c>
      <c r="B57" s="16">
        <f t="shared" ref="B57:M57" si="20">SUM(B58:B60)</f>
        <v>141.63999999999999</v>
      </c>
      <c r="C57" s="16">
        <f t="shared" si="20"/>
        <v>79.88</v>
      </c>
      <c r="D57" s="16">
        <f t="shared" si="20"/>
        <v>-16.72</v>
      </c>
      <c r="E57" s="16">
        <f t="shared" si="20"/>
        <v>-3.76</v>
      </c>
      <c r="F57" s="16">
        <f t="shared" si="20"/>
        <v>-10.48</v>
      </c>
      <c r="G57" s="16">
        <f t="shared" si="20"/>
        <v>-72.36</v>
      </c>
      <c r="H57" s="16">
        <f t="shared" si="20"/>
        <v>43.83</v>
      </c>
      <c r="I57" s="16">
        <f t="shared" si="20"/>
        <v>40.17</v>
      </c>
      <c r="J57" s="16">
        <f t="shared" si="20"/>
        <v>13.209999999999994</v>
      </c>
      <c r="K57" s="16">
        <f t="shared" si="20"/>
        <v>156.79000000000002</v>
      </c>
      <c r="L57" s="16">
        <f t="shared" si="20"/>
        <v>146.69</v>
      </c>
      <c r="M57" s="16">
        <f t="shared" si="20"/>
        <v>20.48</v>
      </c>
      <c r="N57" s="16">
        <f t="shared" ref="N57" si="21">SUM(N58:N60)</f>
        <v>-109.76</v>
      </c>
    </row>
    <row r="58" spans="1:14">
      <c r="A58" s="27" t="s">
        <v>49</v>
      </c>
      <c r="B58" s="16" t="s">
        <v>61</v>
      </c>
      <c r="C58" s="16" t="s">
        <v>61</v>
      </c>
      <c r="D58" s="16" t="s">
        <v>61</v>
      </c>
      <c r="E58" s="16" t="s">
        <v>61</v>
      </c>
      <c r="F58" s="16" t="s">
        <v>61</v>
      </c>
      <c r="G58" s="16" t="s">
        <v>61</v>
      </c>
      <c r="H58" s="16" t="s">
        <v>61</v>
      </c>
      <c r="I58" s="16" t="s">
        <v>61</v>
      </c>
      <c r="J58" s="16" t="s">
        <v>61</v>
      </c>
      <c r="K58" s="16" t="s">
        <v>61</v>
      </c>
      <c r="L58" s="16" t="s">
        <v>61</v>
      </c>
      <c r="M58" s="16" t="s">
        <v>61</v>
      </c>
      <c r="N58" s="16" t="s">
        <v>61</v>
      </c>
    </row>
    <row r="59" spans="1:14">
      <c r="A59" s="27" t="s">
        <v>50</v>
      </c>
      <c r="B59" s="16">
        <v>141.63999999999999</v>
      </c>
      <c r="C59" s="16">
        <v>79.88</v>
      </c>
      <c r="D59" s="16">
        <v>-16.72</v>
      </c>
      <c r="E59" s="16">
        <v>-3.76</v>
      </c>
      <c r="F59" s="16">
        <v>-10.48</v>
      </c>
      <c r="G59" s="16">
        <v>-72.36</v>
      </c>
      <c r="H59" s="16">
        <v>43.83</v>
      </c>
      <c r="I59" s="16">
        <v>40.17</v>
      </c>
      <c r="J59" s="16">
        <v>-80.900000000000006</v>
      </c>
      <c r="K59" s="16">
        <v>-35.42</v>
      </c>
      <c r="L59" s="16">
        <v>-54.94</v>
      </c>
      <c r="M59" s="16">
        <v>-30.7</v>
      </c>
      <c r="N59" s="16">
        <v>-114.22</v>
      </c>
    </row>
    <row r="60" spans="1:14">
      <c r="A60" s="27" t="s">
        <v>51</v>
      </c>
      <c r="B60" s="16" t="s">
        <v>61</v>
      </c>
      <c r="C60" s="16" t="s">
        <v>61</v>
      </c>
      <c r="D60" s="16" t="s">
        <v>61</v>
      </c>
      <c r="E60" s="16" t="s">
        <v>61</v>
      </c>
      <c r="F60" s="16" t="s">
        <v>61</v>
      </c>
      <c r="G60" s="16" t="s">
        <v>61</v>
      </c>
      <c r="H60" s="16" t="s">
        <v>61</v>
      </c>
      <c r="I60" s="16" t="s">
        <v>61</v>
      </c>
      <c r="J60" s="16">
        <v>94.11</v>
      </c>
      <c r="K60" s="16">
        <v>192.21</v>
      </c>
      <c r="L60" s="16">
        <v>201.63</v>
      </c>
      <c r="M60" s="16">
        <v>51.18</v>
      </c>
      <c r="N60" s="16">
        <v>4.46</v>
      </c>
    </row>
    <row r="61" spans="1:14">
      <c r="A61" s="27" t="s">
        <v>52</v>
      </c>
      <c r="B61" s="16">
        <f t="shared" ref="B61:M61" si="22">B62+B65</f>
        <v>42.64</v>
      </c>
      <c r="C61" s="16">
        <f t="shared" si="22"/>
        <v>-33.22</v>
      </c>
      <c r="D61" s="16">
        <f t="shared" si="22"/>
        <v>100.59</v>
      </c>
      <c r="E61" s="16">
        <f t="shared" si="22"/>
        <v>43.72</v>
      </c>
      <c r="F61" s="16">
        <f t="shared" si="22"/>
        <v>70.52</v>
      </c>
      <c r="G61" s="16">
        <f t="shared" si="22"/>
        <v>149.09</v>
      </c>
      <c r="H61" s="16">
        <f t="shared" si="22"/>
        <v>-51.93</v>
      </c>
      <c r="I61" s="16">
        <f t="shared" si="22"/>
        <v>203.58</v>
      </c>
      <c r="J61" s="16">
        <f t="shared" si="22"/>
        <v>250.87</v>
      </c>
      <c r="K61" s="16">
        <f t="shared" si="22"/>
        <v>254.05</v>
      </c>
      <c r="L61" s="16">
        <f t="shared" si="22"/>
        <v>2.63</v>
      </c>
      <c r="M61" s="16">
        <f t="shared" si="22"/>
        <v>318.42</v>
      </c>
      <c r="N61" s="16">
        <f t="shared" ref="N61" si="23">N62+N65</f>
        <v>267.18</v>
      </c>
    </row>
    <row r="62" spans="1:14">
      <c r="A62" s="27" t="s">
        <v>53</v>
      </c>
      <c r="B62" s="16">
        <v>42.64</v>
      </c>
      <c r="C62" s="16">
        <v>-33.22</v>
      </c>
      <c r="D62" s="16">
        <v>100.59</v>
      </c>
      <c r="E62" s="16">
        <v>43.72</v>
      </c>
      <c r="F62" s="16">
        <v>70.52</v>
      </c>
      <c r="G62" s="16">
        <v>149.09</v>
      </c>
      <c r="H62" s="16">
        <v>-51.93</v>
      </c>
      <c r="I62" s="16">
        <v>203.58</v>
      </c>
      <c r="J62" s="16">
        <v>250.87</v>
      </c>
      <c r="K62" s="16">
        <v>254.05</v>
      </c>
      <c r="L62" s="16">
        <v>2.63</v>
      </c>
      <c r="M62" s="16">
        <v>318.42</v>
      </c>
      <c r="N62" s="16">
        <v>267.18</v>
      </c>
    </row>
    <row r="63" spans="1:14">
      <c r="A63" s="27" t="s">
        <v>54</v>
      </c>
      <c r="B63" s="16">
        <v>112.24</v>
      </c>
      <c r="C63" s="16">
        <v>100.02</v>
      </c>
      <c r="D63" s="16">
        <v>168.83</v>
      </c>
      <c r="E63" s="16">
        <v>119.9</v>
      </c>
      <c r="F63" s="16">
        <v>144.59</v>
      </c>
      <c r="G63" s="16">
        <v>227.15</v>
      </c>
      <c r="H63" s="16">
        <v>196.73</v>
      </c>
      <c r="I63" s="16">
        <v>283.41000000000003</v>
      </c>
      <c r="J63" s="16">
        <v>314.97000000000003</v>
      </c>
      <c r="K63" s="16">
        <v>337.01</v>
      </c>
      <c r="L63" s="16">
        <v>69.010000000000005</v>
      </c>
      <c r="M63" s="16">
        <v>383.38</v>
      </c>
      <c r="N63" s="16">
        <v>326.57</v>
      </c>
    </row>
    <row r="64" spans="1:14">
      <c r="A64" s="27" t="s">
        <v>55</v>
      </c>
      <c r="B64" s="16">
        <v>69.61</v>
      </c>
      <c r="C64" s="16">
        <v>133.24</v>
      </c>
      <c r="D64" s="16">
        <v>68.239999999999995</v>
      </c>
      <c r="E64" s="16">
        <v>76.180000000000007</v>
      </c>
      <c r="F64" s="16">
        <v>74.069999999999993</v>
      </c>
      <c r="G64" s="16">
        <v>78.06</v>
      </c>
      <c r="H64" s="16">
        <v>248.66</v>
      </c>
      <c r="I64" s="16">
        <v>79.819999999999993</v>
      </c>
      <c r="J64" s="16">
        <v>64.099999999999994</v>
      </c>
      <c r="K64" s="16">
        <v>82.96</v>
      </c>
      <c r="L64" s="16">
        <v>66.38</v>
      </c>
      <c r="M64" s="16">
        <v>64.959999999999994</v>
      </c>
      <c r="N64" s="16">
        <v>59.4</v>
      </c>
    </row>
    <row r="65" spans="1:14">
      <c r="A65" s="27" t="s">
        <v>56</v>
      </c>
      <c r="B65" s="16" t="s">
        <v>61</v>
      </c>
      <c r="C65" s="16" t="s">
        <v>61</v>
      </c>
      <c r="D65" s="16" t="s">
        <v>61</v>
      </c>
      <c r="E65" s="16" t="s">
        <v>61</v>
      </c>
      <c r="F65" s="16" t="s">
        <v>61</v>
      </c>
      <c r="G65" s="16" t="s">
        <v>61</v>
      </c>
      <c r="H65" s="16" t="s">
        <v>61</v>
      </c>
      <c r="I65" s="16" t="s">
        <v>61</v>
      </c>
      <c r="J65" s="16" t="s">
        <v>61</v>
      </c>
      <c r="K65" s="16" t="s">
        <v>61</v>
      </c>
      <c r="L65" s="16" t="s">
        <v>61</v>
      </c>
      <c r="M65" s="16" t="s">
        <v>61</v>
      </c>
      <c r="N65" s="16" t="s">
        <v>61</v>
      </c>
    </row>
    <row r="66" spans="1:14">
      <c r="A66" s="27" t="s">
        <v>57</v>
      </c>
      <c r="B66" s="16">
        <v>0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</row>
    <row r="67" spans="1:14">
      <c r="A67" s="27" t="s">
        <v>34</v>
      </c>
      <c r="B67" s="16">
        <v>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0</v>
      </c>
      <c r="N67" s="16">
        <v>0</v>
      </c>
    </row>
    <row r="68" spans="1:14">
      <c r="A68" s="27" t="s">
        <v>35</v>
      </c>
      <c r="B68" s="16">
        <v>0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0</v>
      </c>
      <c r="L68" s="16">
        <v>0</v>
      </c>
      <c r="M68" s="16">
        <v>0</v>
      </c>
      <c r="N68" s="16">
        <v>0</v>
      </c>
    </row>
    <row r="69" spans="1:14" ht="13.5" thickBot="1">
      <c r="A69" s="28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</row>
    <row r="70" spans="1:14">
      <c r="B70" s="30"/>
    </row>
    <row r="71" spans="1:14">
      <c r="A71" s="31" t="s">
        <v>58</v>
      </c>
    </row>
    <row r="72" spans="1:14">
      <c r="A72" s="32" t="s">
        <v>59</v>
      </c>
    </row>
    <row r="78" spans="1:14">
      <c r="A78" s="5" t="s">
        <v>0</v>
      </c>
    </row>
    <row r="79" spans="1:14">
      <c r="A79" s="5" t="s">
        <v>1</v>
      </c>
    </row>
    <row r="80" spans="1:14">
      <c r="A80" s="5"/>
    </row>
    <row r="81" spans="1:14">
      <c r="A81" s="5" t="s">
        <v>60</v>
      </c>
    </row>
    <row r="82" spans="1:14" ht="19.5" customHeight="1" thickBot="1">
      <c r="A82" s="6" t="s">
        <v>3</v>
      </c>
      <c r="B82" s="7">
        <v>2012</v>
      </c>
      <c r="C82" s="7">
        <v>2013</v>
      </c>
      <c r="D82" s="7">
        <v>2014</v>
      </c>
      <c r="E82" s="7">
        <v>2015</v>
      </c>
      <c r="F82" s="7">
        <v>2016</v>
      </c>
      <c r="G82" s="7">
        <v>2017</v>
      </c>
      <c r="H82" s="7">
        <v>2018</v>
      </c>
      <c r="I82" s="7">
        <v>2019</v>
      </c>
      <c r="J82" s="7">
        <v>2020</v>
      </c>
      <c r="K82" s="7">
        <v>2021</v>
      </c>
      <c r="L82" s="7">
        <v>2022</v>
      </c>
      <c r="M82" s="7">
        <v>2023</v>
      </c>
      <c r="N82" s="7">
        <v>2024</v>
      </c>
    </row>
    <row r="83" spans="1:14">
      <c r="A83" s="9"/>
      <c r="B83" s="10"/>
      <c r="C83" s="10"/>
      <c r="D83" s="10"/>
      <c r="E83" s="10"/>
      <c r="F83" s="10"/>
      <c r="G83" s="10"/>
      <c r="H83" s="10"/>
      <c r="I83" s="10"/>
      <c r="J83" s="10"/>
    </row>
    <row r="84" spans="1:14">
      <c r="A84" s="11" t="s">
        <v>4</v>
      </c>
      <c r="B84" s="12">
        <f t="shared" ref="B84:M84" si="24">B85+B106+B107</f>
        <v>310.737037037037</v>
      </c>
      <c r="C84" s="12">
        <f t="shared" si="24"/>
        <v>327.09629629629632</v>
      </c>
      <c r="D84" s="12">
        <f t="shared" si="24"/>
        <v>355.94444444444446</v>
      </c>
      <c r="E84" s="12">
        <f t="shared" si="24"/>
        <v>375.57407407407402</v>
      </c>
      <c r="F84" s="12">
        <f t="shared" si="24"/>
        <v>384.15555555555551</v>
      </c>
      <c r="G84" s="12">
        <f t="shared" si="24"/>
        <v>409.94814814814811</v>
      </c>
      <c r="H84" s="12">
        <f t="shared" si="24"/>
        <v>440.94814814814811</v>
      </c>
      <c r="I84" s="12">
        <f t="shared" si="24"/>
        <v>440.36296296296291</v>
      </c>
      <c r="J84" s="12">
        <f t="shared" si="24"/>
        <v>363.29629629629625</v>
      </c>
      <c r="K84" s="12">
        <f t="shared" si="24"/>
        <v>394.18888888888887</v>
      </c>
      <c r="L84" s="12">
        <f t="shared" si="24"/>
        <v>452.92222222222222</v>
      </c>
      <c r="M84" s="12">
        <f t="shared" si="24"/>
        <v>501.00370370370359</v>
      </c>
      <c r="N84" s="12">
        <f t="shared" ref="N84" si="25">N85+N106+N107</f>
        <v>557.32962962962961</v>
      </c>
    </row>
    <row r="85" spans="1:14">
      <c r="A85" s="13" t="s">
        <v>5</v>
      </c>
      <c r="B85" s="12">
        <f t="shared" ref="B85:M85" si="26">B86+B104</f>
        <v>300.14074074074074</v>
      </c>
      <c r="C85" s="12">
        <f t="shared" si="26"/>
        <v>320.52222222222224</v>
      </c>
      <c r="D85" s="12">
        <f t="shared" si="26"/>
        <v>333.84814814814814</v>
      </c>
      <c r="E85" s="12">
        <f t="shared" si="26"/>
        <v>356.27777777777771</v>
      </c>
      <c r="F85" s="12">
        <f t="shared" si="26"/>
        <v>376.1481481481481</v>
      </c>
      <c r="G85" s="12">
        <f t="shared" si="26"/>
        <v>387.86666666666662</v>
      </c>
      <c r="H85" s="12">
        <f t="shared" si="26"/>
        <v>427.58518518518514</v>
      </c>
      <c r="I85" s="12">
        <f t="shared" si="26"/>
        <v>426.11851851851844</v>
      </c>
      <c r="J85" s="12">
        <f t="shared" si="26"/>
        <v>348.64814814814815</v>
      </c>
      <c r="K85" s="12">
        <f t="shared" si="26"/>
        <v>364.86666666666667</v>
      </c>
      <c r="L85" s="12">
        <f t="shared" si="26"/>
        <v>427.88518518518521</v>
      </c>
      <c r="M85" s="12">
        <f t="shared" si="26"/>
        <v>485.3037037037036</v>
      </c>
      <c r="N85" s="12">
        <f t="shared" ref="N85" si="27">N86+N104</f>
        <v>548.11481481481485</v>
      </c>
    </row>
    <row r="86" spans="1:14">
      <c r="A86" s="15" t="s">
        <v>6</v>
      </c>
      <c r="B86" s="16">
        <f t="shared" ref="B86:M86" si="28">SUM(B87,B91,B92,B98,B103)</f>
        <v>274.16296296296298</v>
      </c>
      <c r="C86" s="16">
        <f t="shared" si="28"/>
        <v>301.57407407407408</v>
      </c>
      <c r="D86" s="16">
        <f t="shared" si="28"/>
        <v>316.85555555555555</v>
      </c>
      <c r="E86" s="16">
        <f t="shared" si="28"/>
        <v>338.29629629629625</v>
      </c>
      <c r="F86" s="16">
        <f t="shared" si="28"/>
        <v>357.72962962962958</v>
      </c>
      <c r="G86" s="16">
        <f t="shared" si="28"/>
        <v>364.22962962962958</v>
      </c>
      <c r="H86" s="16">
        <f t="shared" si="28"/>
        <v>384.09999999999997</v>
      </c>
      <c r="I86" s="16">
        <f t="shared" si="28"/>
        <v>393.91111111111104</v>
      </c>
      <c r="J86" s="16">
        <f t="shared" si="28"/>
        <v>317.43703703703704</v>
      </c>
      <c r="K86" s="16">
        <f t="shared" si="28"/>
        <v>330.97407407407405</v>
      </c>
      <c r="L86" s="16">
        <f t="shared" si="28"/>
        <v>384.93703703703704</v>
      </c>
      <c r="M86" s="16">
        <f t="shared" si="28"/>
        <v>449.04444444444437</v>
      </c>
      <c r="N86" s="16">
        <f t="shared" ref="N86" si="29">SUM(N87,N91,N92,N98,N103)</f>
        <v>501.34074074074073</v>
      </c>
    </row>
    <row r="87" spans="1:14">
      <c r="A87" s="17" t="s">
        <v>7</v>
      </c>
      <c r="B87" s="18">
        <f t="shared" ref="B87:M87" si="30">B13/2.7</f>
        <v>83.74444444444444</v>
      </c>
      <c r="C87" s="18">
        <f t="shared" si="30"/>
        <v>82.611111111111114</v>
      </c>
      <c r="D87" s="18">
        <f t="shared" si="30"/>
        <v>81.033333333333331</v>
      </c>
      <c r="E87" s="18">
        <f t="shared" si="30"/>
        <v>85.255555555555546</v>
      </c>
      <c r="F87" s="18">
        <f t="shared" si="30"/>
        <v>93.18148148148147</v>
      </c>
      <c r="G87" s="18">
        <f t="shared" si="30"/>
        <v>94.129629629629619</v>
      </c>
      <c r="H87" s="18">
        <f t="shared" si="30"/>
        <v>98.296296296296276</v>
      </c>
      <c r="I87" s="18">
        <f t="shared" si="30"/>
        <v>101.82962962962962</v>
      </c>
      <c r="J87" s="18">
        <f t="shared" si="30"/>
        <v>82.31481481481481</v>
      </c>
      <c r="K87" s="18">
        <f t="shared" si="30"/>
        <v>87.062962962962956</v>
      </c>
      <c r="L87" s="18">
        <f t="shared" si="30"/>
        <v>94.729629629629628</v>
      </c>
      <c r="M87" s="18">
        <f t="shared" si="30"/>
        <v>116.82222222222222</v>
      </c>
      <c r="N87" s="18">
        <f t="shared" ref="N87" si="31">N13/2.7</f>
        <v>124.82222222222221</v>
      </c>
    </row>
    <row r="88" spans="1:14">
      <c r="A88" s="20" t="s">
        <v>8</v>
      </c>
      <c r="B88" s="33">
        <f t="shared" ref="B88:M88" si="32">B14/2.7</f>
        <v>29.799999999999997</v>
      </c>
      <c r="C88" s="33">
        <f t="shared" si="32"/>
        <v>22.988888888888887</v>
      </c>
      <c r="D88" s="33">
        <f t="shared" si="32"/>
        <v>23.292592592592591</v>
      </c>
      <c r="E88" s="33">
        <f t="shared" si="32"/>
        <v>25.603703703703701</v>
      </c>
      <c r="F88" s="33">
        <f t="shared" si="32"/>
        <v>34.333333333333329</v>
      </c>
      <c r="G88" s="33">
        <f t="shared" si="32"/>
        <v>35.5037037037037</v>
      </c>
      <c r="H88" s="33">
        <f t="shared" si="32"/>
        <v>34.103703703703701</v>
      </c>
      <c r="I88" s="33">
        <f t="shared" si="32"/>
        <v>36.607407407407408</v>
      </c>
      <c r="J88" s="33">
        <f t="shared" si="32"/>
        <v>34.944444444444443</v>
      </c>
      <c r="K88" s="33">
        <f t="shared" si="32"/>
        <v>31.996296296296293</v>
      </c>
      <c r="L88" s="33">
        <f t="shared" si="32"/>
        <v>34.125925925925927</v>
      </c>
      <c r="M88" s="33">
        <f t="shared" si="32"/>
        <v>54.318518518518516</v>
      </c>
      <c r="N88" s="33">
        <f t="shared" ref="N88" si="33">N14/2.7</f>
        <v>60.355555555555554</v>
      </c>
    </row>
    <row r="89" spans="1:14">
      <c r="A89" s="20" t="s">
        <v>9</v>
      </c>
      <c r="B89" s="16">
        <f t="shared" ref="B89:M89" si="34">B15/2.7</f>
        <v>34.4</v>
      </c>
      <c r="C89" s="16">
        <f t="shared" si="34"/>
        <v>34.799999999999997</v>
      </c>
      <c r="D89" s="16">
        <f t="shared" si="34"/>
        <v>37.24074074074074</v>
      </c>
      <c r="E89" s="16">
        <f t="shared" si="34"/>
        <v>37.907407407407405</v>
      </c>
      <c r="F89" s="16">
        <f t="shared" si="34"/>
        <v>39.577777777777776</v>
      </c>
      <c r="G89" s="16">
        <f t="shared" si="34"/>
        <v>38.751851851851846</v>
      </c>
      <c r="H89" s="16">
        <f t="shared" si="34"/>
        <v>40.55185185185185</v>
      </c>
      <c r="I89" s="16">
        <f t="shared" si="34"/>
        <v>43.844444444444441</v>
      </c>
      <c r="J89" s="16">
        <f t="shared" si="34"/>
        <v>43.392592592592585</v>
      </c>
      <c r="K89" s="16">
        <f t="shared" si="34"/>
        <v>47.114814814814807</v>
      </c>
      <c r="L89" s="16">
        <f t="shared" si="34"/>
        <v>54.622222222222213</v>
      </c>
      <c r="M89" s="16">
        <f t="shared" si="34"/>
        <v>56.137037037037032</v>
      </c>
      <c r="N89" s="16">
        <f t="shared" ref="N89" si="35">N15/2.7</f>
        <v>57.062962962962956</v>
      </c>
    </row>
    <row r="90" spans="1:14">
      <c r="A90" s="20" t="s">
        <v>10</v>
      </c>
      <c r="B90" s="16">
        <f t="shared" ref="B90:M90" si="36">B16/2.7</f>
        <v>9.7185185185185166</v>
      </c>
      <c r="C90" s="16">
        <f t="shared" si="36"/>
        <v>9.7185185185185166</v>
      </c>
      <c r="D90" s="16">
        <f t="shared" si="36"/>
        <v>9.3037037037037038</v>
      </c>
      <c r="E90" s="16">
        <f t="shared" si="36"/>
        <v>10.285185185185185</v>
      </c>
      <c r="F90" s="16">
        <f t="shared" si="36"/>
        <v>8.9259259259259256</v>
      </c>
      <c r="G90" s="16">
        <f t="shared" si="36"/>
        <v>8.5407407407407394</v>
      </c>
      <c r="H90" s="16">
        <f t="shared" si="36"/>
        <v>10.829629629629629</v>
      </c>
      <c r="I90" s="16">
        <f t="shared" si="36"/>
        <v>6.9074074074074066</v>
      </c>
      <c r="J90" s="16">
        <f t="shared" si="36"/>
        <v>6.9999999999999991</v>
      </c>
      <c r="K90" s="16">
        <f t="shared" si="36"/>
        <v>10.166666666666666</v>
      </c>
      <c r="L90" s="16">
        <f t="shared" si="36"/>
        <v>9.1703703703703709</v>
      </c>
      <c r="M90" s="16">
        <f t="shared" si="36"/>
        <v>10.329629629629629</v>
      </c>
      <c r="N90" s="16">
        <f t="shared" ref="N90" si="37">N16/2.7</f>
        <v>13.711111111111112</v>
      </c>
    </row>
    <row r="91" spans="1:14">
      <c r="A91" s="17" t="s">
        <v>11</v>
      </c>
      <c r="B91" s="18">
        <f t="shared" ref="B91:M91" si="38">B17/2.7</f>
        <v>1.6888888888888887</v>
      </c>
      <c r="C91" s="18">
        <f t="shared" si="38"/>
        <v>3.074074074074074</v>
      </c>
      <c r="D91" s="18">
        <f t="shared" si="38"/>
        <v>2.9999999999999996</v>
      </c>
      <c r="E91" s="18">
        <f t="shared" si="38"/>
        <v>3.4851851851851849</v>
      </c>
      <c r="F91" s="18">
        <f t="shared" si="38"/>
        <v>4.2814814814814817</v>
      </c>
      <c r="G91" s="18">
        <f t="shared" si="38"/>
        <v>4.7111111111111112</v>
      </c>
      <c r="H91" s="18">
        <f t="shared" si="38"/>
        <v>4.0148148148148142</v>
      </c>
      <c r="I91" s="18">
        <f t="shared" si="38"/>
        <v>2.9222222222222221</v>
      </c>
      <c r="J91" s="18">
        <f t="shared" si="38"/>
        <v>2.6888888888888887</v>
      </c>
      <c r="K91" s="18">
        <f t="shared" si="38"/>
        <v>2.8481481481481481</v>
      </c>
      <c r="L91" s="18">
        <f t="shared" si="38"/>
        <v>3.8518518518518516</v>
      </c>
      <c r="M91" s="18">
        <f t="shared" si="38"/>
        <v>4.0888888888888886</v>
      </c>
      <c r="N91" s="18">
        <f t="shared" ref="N91" si="39">N17/2.7</f>
        <v>4.5518518518518514</v>
      </c>
    </row>
    <row r="92" spans="1:14">
      <c r="A92" s="17" t="s">
        <v>12</v>
      </c>
      <c r="B92" s="18">
        <f t="shared" ref="B92:M92" si="40">B18/2.7</f>
        <v>66.30740740740741</v>
      </c>
      <c r="C92" s="18">
        <f t="shared" si="40"/>
        <v>132.8074074074074</v>
      </c>
      <c r="D92" s="18">
        <f t="shared" si="40"/>
        <v>140.40740740740742</v>
      </c>
      <c r="E92" s="18">
        <f t="shared" si="40"/>
        <v>151.65185185185183</v>
      </c>
      <c r="F92" s="18">
        <f t="shared" si="40"/>
        <v>156.04814814814813</v>
      </c>
      <c r="G92" s="18">
        <f t="shared" si="40"/>
        <v>143.12962962962962</v>
      </c>
      <c r="H92" s="18">
        <f t="shared" si="40"/>
        <v>150.38148148148147</v>
      </c>
      <c r="I92" s="18">
        <f t="shared" si="40"/>
        <v>198.89999999999998</v>
      </c>
      <c r="J92" s="18">
        <f t="shared" si="40"/>
        <v>160.27037037037036</v>
      </c>
      <c r="K92" s="18">
        <f t="shared" si="40"/>
        <v>162.71111111111111</v>
      </c>
      <c r="L92" s="18">
        <f t="shared" si="40"/>
        <v>181.43333333333334</v>
      </c>
      <c r="M92" s="18">
        <f t="shared" si="40"/>
        <v>213.95185185185181</v>
      </c>
      <c r="N92" s="18">
        <f t="shared" ref="N92" si="41">N18/2.7</f>
        <v>251.16666666666663</v>
      </c>
    </row>
    <row r="93" spans="1:14">
      <c r="A93" s="20" t="s">
        <v>13</v>
      </c>
      <c r="B93" s="33">
        <f t="shared" ref="B93:M93" si="42">B19/2.7</f>
        <v>20.925925925925924</v>
      </c>
      <c r="C93" s="33">
        <f t="shared" si="42"/>
        <v>110.4222222222222</v>
      </c>
      <c r="D93" s="33">
        <f t="shared" si="42"/>
        <v>119.26666666666665</v>
      </c>
      <c r="E93" s="33">
        <f t="shared" si="42"/>
        <v>127.91111111111111</v>
      </c>
      <c r="F93" s="33">
        <f t="shared" si="42"/>
        <v>127.94074074074074</v>
      </c>
      <c r="G93" s="33">
        <f t="shared" si="42"/>
        <v>115.86296296296295</v>
      </c>
      <c r="H93" s="33">
        <f t="shared" si="42"/>
        <v>122.36666666666666</v>
      </c>
      <c r="I93" s="33">
        <f t="shared" si="42"/>
        <v>126.54074074074074</v>
      </c>
      <c r="J93" s="33">
        <f t="shared" si="42"/>
        <v>96.840740740740742</v>
      </c>
      <c r="K93" s="33">
        <f t="shared" si="42"/>
        <v>107.02592592592593</v>
      </c>
      <c r="L93" s="33">
        <f t="shared" si="42"/>
        <v>131.90740740740739</v>
      </c>
      <c r="M93" s="33">
        <f t="shared" si="42"/>
        <v>141.38148148148147</v>
      </c>
      <c r="N93" s="33">
        <f t="shared" ref="N93" si="43">N19/2.7</f>
        <v>157.11481481481479</v>
      </c>
    </row>
    <row r="94" spans="1:14">
      <c r="A94" s="20" t="s">
        <v>14</v>
      </c>
      <c r="B94" s="16">
        <f t="shared" ref="B94:M94" si="44">B20/2.7</f>
        <v>23.907407407407405</v>
      </c>
      <c r="C94" s="16">
        <f t="shared" si="44"/>
        <v>21.611111111111111</v>
      </c>
      <c r="D94" s="16">
        <f t="shared" si="44"/>
        <v>25.633333333333329</v>
      </c>
      <c r="E94" s="16">
        <f t="shared" si="44"/>
        <v>28.462962962962958</v>
      </c>
      <c r="F94" s="16">
        <f t="shared" si="44"/>
        <v>31.388888888888886</v>
      </c>
      <c r="G94" s="16">
        <f t="shared" si="44"/>
        <v>38.659259259259258</v>
      </c>
      <c r="H94" s="16">
        <f t="shared" si="44"/>
        <v>40.05185185185185</v>
      </c>
      <c r="I94" s="16">
        <f t="shared" si="44"/>
        <v>43.962962962962962</v>
      </c>
      <c r="J94" s="16">
        <f t="shared" si="44"/>
        <v>41.025925925925925</v>
      </c>
      <c r="K94" s="16">
        <f t="shared" si="44"/>
        <v>34.025925925925925</v>
      </c>
      <c r="L94" s="16">
        <f t="shared" si="44"/>
        <v>26.133333333333333</v>
      </c>
      <c r="M94" s="16">
        <f t="shared" si="44"/>
        <v>43.9</v>
      </c>
      <c r="N94" s="16">
        <f t="shared" ref="N94" si="45">N20/2.7</f>
        <v>53.022222222222219</v>
      </c>
    </row>
    <row r="95" spans="1:14">
      <c r="A95" s="20" t="s">
        <v>15</v>
      </c>
      <c r="B95" s="16">
        <f t="shared" ref="B95:M95" si="46">B21/2.7</f>
        <v>6.9851851851851849</v>
      </c>
      <c r="C95" s="16">
        <f t="shared" si="46"/>
        <v>4.7925925925925918</v>
      </c>
      <c r="D95" s="16">
        <f t="shared" si="46"/>
        <v>5.2555555555555546</v>
      </c>
      <c r="E95" s="16">
        <f t="shared" si="46"/>
        <v>4.2962962962962958</v>
      </c>
      <c r="F95" s="16">
        <f t="shared" si="46"/>
        <v>5.5222222222222221</v>
      </c>
      <c r="G95" s="16">
        <f t="shared" si="46"/>
        <v>4.6333333333333329</v>
      </c>
      <c r="H95" s="16">
        <f t="shared" si="46"/>
        <v>6.3777777777777773</v>
      </c>
      <c r="I95" s="16">
        <f t="shared" si="46"/>
        <v>6.0999999999999988</v>
      </c>
      <c r="J95" s="16">
        <f t="shared" si="46"/>
        <v>5.0074074074074071</v>
      </c>
      <c r="K95" s="16">
        <f t="shared" si="46"/>
        <v>8.2481481481481467</v>
      </c>
      <c r="L95" s="16">
        <f t="shared" si="46"/>
        <v>8.6074074074074058</v>
      </c>
      <c r="M95" s="16">
        <f t="shared" si="46"/>
        <v>9.4259259259259256</v>
      </c>
      <c r="N95" s="16">
        <f t="shared" ref="N95" si="47">N21/2.7</f>
        <v>9.662962962962963</v>
      </c>
    </row>
    <row r="96" spans="1:14">
      <c r="A96" s="20" t="s">
        <v>16</v>
      </c>
      <c r="B96" s="16">
        <f t="shared" ref="B96:M96" si="48">B22/2.7</f>
        <v>2.3148148148148149</v>
      </c>
      <c r="C96" s="16">
        <f t="shared" si="48"/>
        <v>0.34074074074074073</v>
      </c>
      <c r="D96" s="16">
        <f t="shared" si="48"/>
        <v>1.8518518518518517E-2</v>
      </c>
      <c r="E96" s="16">
        <f t="shared" si="48"/>
        <v>7.4074074074074068E-3</v>
      </c>
      <c r="F96" s="16">
        <f t="shared" si="48"/>
        <v>1.4814814814814814E-2</v>
      </c>
      <c r="G96" s="16">
        <f t="shared" si="48"/>
        <v>0</v>
      </c>
      <c r="H96" s="16">
        <f t="shared" si="48"/>
        <v>0</v>
      </c>
      <c r="I96" s="16">
        <f t="shared" si="48"/>
        <v>0</v>
      </c>
      <c r="J96" s="16">
        <f t="shared" si="48"/>
        <v>0</v>
      </c>
      <c r="K96" s="16">
        <f t="shared" si="48"/>
        <v>0</v>
      </c>
      <c r="L96" s="16">
        <f t="shared" si="48"/>
        <v>0</v>
      </c>
      <c r="M96" s="16">
        <f t="shared" si="48"/>
        <v>0</v>
      </c>
      <c r="N96" s="16">
        <f t="shared" ref="N96" si="49">N22/2.7</f>
        <v>0</v>
      </c>
    </row>
    <row r="97" spans="1:14">
      <c r="A97" s="20" t="s">
        <v>17</v>
      </c>
      <c r="B97" s="16">
        <f t="shared" ref="B97:M97" si="50">B23/2.7</f>
        <v>8.5407407407407394</v>
      </c>
      <c r="C97" s="16">
        <f t="shared" si="50"/>
        <v>9.8814814814814813</v>
      </c>
      <c r="D97" s="16">
        <f t="shared" si="50"/>
        <v>8.7148148148148152</v>
      </c>
      <c r="E97" s="16">
        <f t="shared" si="50"/>
        <v>9.4851851851851841</v>
      </c>
      <c r="F97" s="16">
        <f t="shared" si="50"/>
        <v>10.674074074074074</v>
      </c>
      <c r="G97" s="16">
        <f t="shared" si="50"/>
        <v>10.203703703703704</v>
      </c>
      <c r="H97" s="16">
        <f t="shared" si="50"/>
        <v>9.2814814814814799</v>
      </c>
      <c r="I97" s="16">
        <f t="shared" si="50"/>
        <v>10.548148148148147</v>
      </c>
      <c r="J97" s="16">
        <f t="shared" si="50"/>
        <v>6.7777777777777777</v>
      </c>
      <c r="K97" s="16">
        <f t="shared" si="50"/>
        <v>2.5</v>
      </c>
      <c r="L97" s="16">
        <f t="shared" si="50"/>
        <v>2.6703703703703701</v>
      </c>
      <c r="M97" s="16">
        <f t="shared" si="50"/>
        <v>3.333333333333333</v>
      </c>
      <c r="N97" s="16">
        <f t="shared" ref="N97" si="51">N23/2.7</f>
        <v>3.574074074074074</v>
      </c>
    </row>
    <row r="98" spans="1:14">
      <c r="A98" s="17" t="s">
        <v>18</v>
      </c>
      <c r="B98" s="18">
        <f t="shared" ref="B98:M98" si="52">B24/2.7</f>
        <v>122.42222222222222</v>
      </c>
      <c r="C98" s="18">
        <f t="shared" si="52"/>
        <v>83.081481481481475</v>
      </c>
      <c r="D98" s="18">
        <f t="shared" si="52"/>
        <v>92.414814814814818</v>
      </c>
      <c r="E98" s="18">
        <f t="shared" si="52"/>
        <v>97.903703703703684</v>
      </c>
      <c r="F98" s="18">
        <f t="shared" si="52"/>
        <v>104.21851851851851</v>
      </c>
      <c r="G98" s="18">
        <f t="shared" si="52"/>
        <v>122.25925925925927</v>
      </c>
      <c r="H98" s="18">
        <f t="shared" si="52"/>
        <v>131.40740740740739</v>
      </c>
      <c r="I98" s="18">
        <f t="shared" si="52"/>
        <v>90.259259259259252</v>
      </c>
      <c r="J98" s="18">
        <f t="shared" si="52"/>
        <v>72.162962962962965</v>
      </c>
      <c r="K98" s="18">
        <f t="shared" si="52"/>
        <v>78.351851851851848</v>
      </c>
      <c r="L98" s="18">
        <f t="shared" si="52"/>
        <v>104.92222222222222</v>
      </c>
      <c r="M98" s="18">
        <f t="shared" si="52"/>
        <v>114.18148148148148</v>
      </c>
      <c r="N98" s="18">
        <f t="shared" ref="N98" si="53">N24/2.7</f>
        <v>120.8</v>
      </c>
    </row>
    <row r="99" spans="1:14">
      <c r="A99" s="20" t="s">
        <v>19</v>
      </c>
      <c r="B99" s="33">
        <f t="shared" ref="B99:M99" si="54">B25/2.7</f>
        <v>37.559259259259257</v>
      </c>
      <c r="C99" s="33">
        <f t="shared" si="54"/>
        <v>34.785185185185185</v>
      </c>
      <c r="D99" s="33">
        <f t="shared" si="54"/>
        <v>37.607407407407408</v>
      </c>
      <c r="E99" s="33">
        <f t="shared" si="54"/>
        <v>38.703703703703702</v>
      </c>
      <c r="F99" s="33">
        <f t="shared" si="54"/>
        <v>40.892592592592585</v>
      </c>
      <c r="G99" s="33">
        <f t="shared" si="54"/>
        <v>44.325925925925922</v>
      </c>
      <c r="H99" s="33">
        <f t="shared" si="54"/>
        <v>45.644444444444439</v>
      </c>
      <c r="I99" s="33">
        <f t="shared" si="54"/>
        <v>44.614814814814807</v>
      </c>
      <c r="J99" s="33">
        <f t="shared" si="54"/>
        <v>36.325925925925922</v>
      </c>
      <c r="K99" s="33">
        <f t="shared" si="54"/>
        <v>41.944444444444443</v>
      </c>
      <c r="L99" s="33">
        <f t="shared" si="54"/>
        <v>54.592592592592588</v>
      </c>
      <c r="M99" s="33">
        <f t="shared" si="54"/>
        <v>55.374074074074066</v>
      </c>
      <c r="N99" s="33">
        <f t="shared" ref="N99" si="55">N25/2.7</f>
        <v>58.677777777777777</v>
      </c>
    </row>
    <row r="100" spans="1:14">
      <c r="A100" s="20" t="s">
        <v>20</v>
      </c>
      <c r="B100" s="16">
        <f t="shared" ref="B100:M100" si="56">B26/2.7</f>
        <v>25.637037037037036</v>
      </c>
      <c r="C100" s="16">
        <f t="shared" si="56"/>
        <v>22.707407407407405</v>
      </c>
      <c r="D100" s="16">
        <f t="shared" si="56"/>
        <v>22.244444444444444</v>
      </c>
      <c r="E100" s="16">
        <f t="shared" si="56"/>
        <v>24.729629629629628</v>
      </c>
      <c r="F100" s="16">
        <f t="shared" si="56"/>
        <v>25.644444444444442</v>
      </c>
      <c r="G100" s="16">
        <f t="shared" si="56"/>
        <v>27.574074074074073</v>
      </c>
      <c r="H100" s="16">
        <f t="shared" si="56"/>
        <v>29.38148148148148</v>
      </c>
      <c r="I100" s="16">
        <f t="shared" si="56"/>
        <v>28.785185185185181</v>
      </c>
      <c r="J100" s="16">
        <f t="shared" si="56"/>
        <v>25.125925925925927</v>
      </c>
      <c r="K100" s="16">
        <f t="shared" si="56"/>
        <v>28.733333333333331</v>
      </c>
      <c r="L100" s="16">
        <f t="shared" si="56"/>
        <v>34.614814814814807</v>
      </c>
      <c r="M100" s="16">
        <f t="shared" si="56"/>
        <v>40.696296296296289</v>
      </c>
      <c r="N100" s="16">
        <f t="shared" ref="N100" si="57">N26/2.7</f>
        <v>42.425925925925924</v>
      </c>
    </row>
    <row r="101" spans="1:14">
      <c r="A101" s="20" t="s">
        <v>21</v>
      </c>
      <c r="B101" s="16">
        <f t="shared" ref="B101:M101" si="58">B27/2.7</f>
        <v>27.3037037037037</v>
      </c>
      <c r="C101" s="16">
        <f t="shared" si="58"/>
        <v>0.18518518518518517</v>
      </c>
      <c r="D101" s="16">
        <f t="shared" si="58"/>
        <v>8.8888888888888878E-2</v>
      </c>
      <c r="E101" s="16">
        <f t="shared" si="58"/>
        <v>1.111111111111111E-2</v>
      </c>
      <c r="F101" s="16">
        <f t="shared" si="58"/>
        <v>9.2592592592592587E-2</v>
      </c>
      <c r="G101" s="16">
        <f t="shared" si="58"/>
        <v>0</v>
      </c>
      <c r="H101" s="16">
        <f t="shared" si="58"/>
        <v>0</v>
      </c>
      <c r="I101" s="16">
        <f t="shared" si="58"/>
        <v>0</v>
      </c>
      <c r="J101" s="16">
        <f t="shared" si="58"/>
        <v>0.14814814814814814</v>
      </c>
      <c r="K101" s="16">
        <f t="shared" si="58"/>
        <v>7.4074074074074068E-3</v>
      </c>
      <c r="L101" s="16">
        <f t="shared" si="58"/>
        <v>0</v>
      </c>
      <c r="M101" s="16">
        <f t="shared" si="58"/>
        <v>0</v>
      </c>
      <c r="N101" s="16">
        <f t="shared" ref="N101" si="59">N27/2.7</f>
        <v>0</v>
      </c>
    </row>
    <row r="102" spans="1:14">
      <c r="A102" s="20" t="s">
        <v>22</v>
      </c>
      <c r="B102" s="16">
        <f t="shared" ref="B102:M102" si="60">B28/2.7</f>
        <v>4.340740740740741</v>
      </c>
      <c r="C102" s="16">
        <f t="shared" si="60"/>
        <v>6.6666666666666666E-2</v>
      </c>
      <c r="D102" s="16">
        <f t="shared" si="60"/>
        <v>1.4814814814814814E-2</v>
      </c>
      <c r="E102" s="16">
        <f t="shared" si="60"/>
        <v>0</v>
      </c>
      <c r="F102" s="16">
        <f t="shared" si="60"/>
        <v>0</v>
      </c>
      <c r="G102" s="16">
        <f t="shared" si="60"/>
        <v>0</v>
      </c>
      <c r="H102" s="16">
        <f t="shared" si="60"/>
        <v>0</v>
      </c>
      <c r="I102" s="16">
        <f t="shared" si="60"/>
        <v>0</v>
      </c>
      <c r="J102" s="16">
        <f t="shared" si="60"/>
        <v>0</v>
      </c>
      <c r="K102" s="16">
        <f t="shared" si="60"/>
        <v>0</v>
      </c>
      <c r="L102" s="16">
        <f t="shared" si="60"/>
        <v>0</v>
      </c>
      <c r="M102" s="16">
        <f t="shared" si="60"/>
        <v>0</v>
      </c>
      <c r="N102" s="16">
        <f t="shared" ref="N102" si="61">N28/2.7</f>
        <v>0</v>
      </c>
    </row>
    <row r="103" spans="1:14">
      <c r="A103" s="20" t="s">
        <v>23</v>
      </c>
      <c r="B103" s="16">
        <f t="shared" ref="B103:M103" si="62">B29/2.7</f>
        <v>0</v>
      </c>
      <c r="C103" s="16">
        <f t="shared" si="62"/>
        <v>0</v>
      </c>
      <c r="D103" s="16">
        <f t="shared" si="62"/>
        <v>0</v>
      </c>
      <c r="E103" s="16">
        <f t="shared" si="62"/>
        <v>0</v>
      </c>
      <c r="F103" s="16">
        <f t="shared" si="62"/>
        <v>0</v>
      </c>
      <c r="G103" s="16">
        <f t="shared" si="62"/>
        <v>0</v>
      </c>
      <c r="H103" s="16">
        <f t="shared" si="62"/>
        <v>0</v>
      </c>
      <c r="I103" s="16">
        <f t="shared" si="62"/>
        <v>0</v>
      </c>
      <c r="J103" s="16">
        <f t="shared" si="62"/>
        <v>0</v>
      </c>
      <c r="K103" s="16">
        <f t="shared" si="62"/>
        <v>0</v>
      </c>
      <c r="L103" s="16">
        <f t="shared" si="62"/>
        <v>0</v>
      </c>
      <c r="M103" s="16">
        <f t="shared" si="62"/>
        <v>0</v>
      </c>
      <c r="N103" s="16">
        <f t="shared" ref="N103" si="63">N29/2.7</f>
        <v>0</v>
      </c>
    </row>
    <row r="104" spans="1:14">
      <c r="A104" s="15" t="s">
        <v>24</v>
      </c>
      <c r="B104" s="16">
        <f t="shared" ref="B104:M104" si="64">B30/2.7</f>
        <v>25.977777777777778</v>
      </c>
      <c r="C104" s="16">
        <f t="shared" si="64"/>
        <v>18.948148148148146</v>
      </c>
      <c r="D104" s="16">
        <f t="shared" si="64"/>
        <v>16.992592592592594</v>
      </c>
      <c r="E104" s="16">
        <f t="shared" si="64"/>
        <v>17.981481481481481</v>
      </c>
      <c r="F104" s="16">
        <f t="shared" si="64"/>
        <v>18.418518518518518</v>
      </c>
      <c r="G104" s="16">
        <f t="shared" si="64"/>
        <v>23.637037037037036</v>
      </c>
      <c r="H104" s="16">
        <f t="shared" si="64"/>
        <v>43.485185185185181</v>
      </c>
      <c r="I104" s="16">
        <f t="shared" si="64"/>
        <v>32.207407407407402</v>
      </c>
      <c r="J104" s="16">
        <f t="shared" si="64"/>
        <v>31.211111111111109</v>
      </c>
      <c r="K104" s="16">
        <f t="shared" si="64"/>
        <v>33.892592592592592</v>
      </c>
      <c r="L104" s="16">
        <f t="shared" si="64"/>
        <v>42.948148148148142</v>
      </c>
      <c r="M104" s="16">
        <f t="shared" si="64"/>
        <v>36.25925925925926</v>
      </c>
      <c r="N104" s="16">
        <f t="shared" ref="N104" si="65">N30/2.7</f>
        <v>46.774074074074072</v>
      </c>
    </row>
    <row r="105" spans="1:14">
      <c r="A105" s="21" t="s">
        <v>25</v>
      </c>
      <c r="B105" s="16">
        <f t="shared" ref="B105:M105" si="66">B31/2.7</f>
        <v>0</v>
      </c>
      <c r="C105" s="16">
        <f t="shared" si="66"/>
        <v>0</v>
      </c>
      <c r="D105" s="16">
        <f t="shared" si="66"/>
        <v>0</v>
      </c>
      <c r="E105" s="16">
        <f t="shared" si="66"/>
        <v>0</v>
      </c>
      <c r="F105" s="16">
        <f t="shared" si="66"/>
        <v>1.325925925925926</v>
      </c>
      <c r="G105" s="16">
        <f t="shared" si="66"/>
        <v>6.8407407407407401</v>
      </c>
      <c r="H105" s="16">
        <f t="shared" si="66"/>
        <v>26.385185185185183</v>
      </c>
      <c r="I105" s="16">
        <f t="shared" si="66"/>
        <v>10.674074074074074</v>
      </c>
      <c r="J105" s="16">
        <f t="shared" si="66"/>
        <v>11.640740740740739</v>
      </c>
      <c r="K105" s="16">
        <f t="shared" si="66"/>
        <v>15.240740740740739</v>
      </c>
      <c r="L105" s="16">
        <f t="shared" si="66"/>
        <v>18.888888888888889</v>
      </c>
      <c r="M105" s="16">
        <f t="shared" si="66"/>
        <v>9.2592592592592595</v>
      </c>
      <c r="N105" s="16">
        <f t="shared" ref="N105" si="67">N31/2.7</f>
        <v>19.25925925925926</v>
      </c>
    </row>
    <row r="106" spans="1:14">
      <c r="A106" s="13" t="s">
        <v>26</v>
      </c>
      <c r="B106" s="12">
        <f t="shared" ref="B106:M106" si="68">B32/2.7</f>
        <v>2.0444444444444443</v>
      </c>
      <c r="C106" s="12">
        <f t="shared" si="68"/>
        <v>0.15555555555555553</v>
      </c>
      <c r="D106" s="12">
        <f t="shared" si="68"/>
        <v>6.6666666666666666E-2</v>
      </c>
      <c r="E106" s="12">
        <f t="shared" si="68"/>
        <v>2.222222222222222E-2</v>
      </c>
      <c r="F106" s="12">
        <f t="shared" si="68"/>
        <v>8.5185185185185183E-2</v>
      </c>
      <c r="G106" s="12">
        <f t="shared" si="68"/>
        <v>5.5555555555555552E-2</v>
      </c>
      <c r="H106" s="12">
        <f t="shared" si="68"/>
        <v>7.7777777777777765E-2</v>
      </c>
      <c r="I106" s="12">
        <f t="shared" si="68"/>
        <v>2.222222222222222E-2</v>
      </c>
      <c r="J106" s="12">
        <f t="shared" si="68"/>
        <v>0.18148148148148147</v>
      </c>
      <c r="K106" s="12">
        <f t="shared" si="68"/>
        <v>1.4</v>
      </c>
      <c r="L106" s="12">
        <f t="shared" si="68"/>
        <v>7.407407407407407E-2</v>
      </c>
      <c r="M106" s="12">
        <f t="shared" si="68"/>
        <v>9.2592592592592587E-2</v>
      </c>
      <c r="N106" s="12">
        <f t="shared" ref="N106" si="69">N32/2.7</f>
        <v>0</v>
      </c>
    </row>
    <row r="107" spans="1:14">
      <c r="A107" s="13" t="s">
        <v>27</v>
      </c>
      <c r="B107" s="12">
        <f t="shared" ref="B107:M107" si="70">B33/2.7</f>
        <v>8.5518518518518505</v>
      </c>
      <c r="C107" s="12">
        <f t="shared" si="70"/>
        <v>6.4185185185185176</v>
      </c>
      <c r="D107" s="12">
        <f t="shared" si="70"/>
        <v>22.029629629629628</v>
      </c>
      <c r="E107" s="12">
        <f t="shared" si="70"/>
        <v>19.274074074074072</v>
      </c>
      <c r="F107" s="12">
        <f t="shared" si="70"/>
        <v>7.9222222222222216</v>
      </c>
      <c r="G107" s="12">
        <f t="shared" si="70"/>
        <v>22.025925925925925</v>
      </c>
      <c r="H107" s="12">
        <f t="shared" si="70"/>
        <v>13.285185185185183</v>
      </c>
      <c r="I107" s="12">
        <f t="shared" si="70"/>
        <v>14.222222222222221</v>
      </c>
      <c r="J107" s="12">
        <f t="shared" si="70"/>
        <v>14.466666666666667</v>
      </c>
      <c r="K107" s="12">
        <f t="shared" si="70"/>
        <v>27.922222222222221</v>
      </c>
      <c r="L107" s="12">
        <f t="shared" si="70"/>
        <v>24.962962962962962</v>
      </c>
      <c r="M107" s="12">
        <f t="shared" si="70"/>
        <v>15.607407407407406</v>
      </c>
      <c r="N107" s="12">
        <f t="shared" ref="N107" si="71">N33/2.7</f>
        <v>9.2148148148148135</v>
      </c>
    </row>
    <row r="108" spans="1:14">
      <c r="A108" s="22" t="s">
        <v>28</v>
      </c>
      <c r="B108" s="16">
        <f t="shared" ref="B108:M108" si="72">B34/2.7</f>
        <v>8.5518518518518505</v>
      </c>
      <c r="C108" s="16">
        <f t="shared" si="72"/>
        <v>6.4185185185185176</v>
      </c>
      <c r="D108" s="16">
        <f t="shared" si="72"/>
        <v>22.029629629629628</v>
      </c>
      <c r="E108" s="16">
        <f t="shared" si="72"/>
        <v>19.274074074074072</v>
      </c>
      <c r="F108" s="16">
        <f t="shared" si="72"/>
        <v>7.9222222222222216</v>
      </c>
      <c r="G108" s="16">
        <f t="shared" si="72"/>
        <v>22.025925925925925</v>
      </c>
      <c r="H108" s="16">
        <f t="shared" si="72"/>
        <v>13.285185185185183</v>
      </c>
      <c r="I108" s="16">
        <f t="shared" si="72"/>
        <v>14.222222222222221</v>
      </c>
      <c r="J108" s="16">
        <f t="shared" si="72"/>
        <v>14.466666666666667</v>
      </c>
      <c r="K108" s="16">
        <f t="shared" si="72"/>
        <v>27.922222222222221</v>
      </c>
      <c r="L108" s="16">
        <f t="shared" si="72"/>
        <v>24.962962962962962</v>
      </c>
      <c r="M108" s="16">
        <f t="shared" si="72"/>
        <v>15.607407407407406</v>
      </c>
      <c r="N108" s="16">
        <f t="shared" ref="N108" si="73">N34/2.7</f>
        <v>9.2148148148148135</v>
      </c>
    </row>
    <row r="109" spans="1:14">
      <c r="A109" s="22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  <row r="110" spans="1:14">
      <c r="A110" s="11" t="s">
        <v>29</v>
      </c>
      <c r="B110" s="12">
        <f t="shared" ref="B110:M110" si="74">B111+B120</f>
        <v>395.50370370370365</v>
      </c>
      <c r="C110" s="12">
        <f t="shared" si="74"/>
        <v>416.36666666666667</v>
      </c>
      <c r="D110" s="12">
        <f t="shared" si="74"/>
        <v>406.9</v>
      </c>
      <c r="E110" s="12">
        <f t="shared" si="74"/>
        <v>410.00740740740741</v>
      </c>
      <c r="F110" s="12">
        <f t="shared" si="74"/>
        <v>392.7037037037037</v>
      </c>
      <c r="G110" s="12">
        <f t="shared" si="74"/>
        <v>430.91851851851845</v>
      </c>
      <c r="H110" s="12">
        <f t="shared" si="74"/>
        <v>478.86296296296291</v>
      </c>
      <c r="I110" s="12">
        <f t="shared" si="74"/>
        <v>487.8888888888888</v>
      </c>
      <c r="J110" s="12">
        <f t="shared" si="74"/>
        <v>508.44074074074081</v>
      </c>
      <c r="K110" s="12">
        <f t="shared" si="74"/>
        <v>546.95925925925917</v>
      </c>
      <c r="L110" s="12">
        <f t="shared" si="74"/>
        <v>505.92962962962963</v>
      </c>
      <c r="M110" s="12">
        <f t="shared" si="74"/>
        <v>566.72592592592582</v>
      </c>
      <c r="N110" s="12">
        <f t="shared" ref="N110" si="75">N111+N120</f>
        <v>632.00370370370365</v>
      </c>
    </row>
    <row r="111" spans="1:14">
      <c r="A111" s="13" t="s">
        <v>30</v>
      </c>
      <c r="B111" s="12">
        <f t="shared" ref="B111:M111" si="76">SUM(B112:B114,B117)</f>
        <v>305.86666666666662</v>
      </c>
      <c r="C111" s="12">
        <f t="shared" si="76"/>
        <v>314.05555555555554</v>
      </c>
      <c r="D111" s="12">
        <f t="shared" si="76"/>
        <v>327.24444444444441</v>
      </c>
      <c r="E111" s="12">
        <f t="shared" si="76"/>
        <v>328.85925925925926</v>
      </c>
      <c r="F111" s="12">
        <f t="shared" si="76"/>
        <v>339.53703703703701</v>
      </c>
      <c r="G111" s="12">
        <f t="shared" si="76"/>
        <v>350.8259259259259</v>
      </c>
      <c r="H111" s="12">
        <f t="shared" si="76"/>
        <v>391.76666666666665</v>
      </c>
      <c r="I111" s="12">
        <f t="shared" si="76"/>
        <v>413.31851851851843</v>
      </c>
      <c r="J111" s="12">
        <f t="shared" si="76"/>
        <v>421.69259259259263</v>
      </c>
      <c r="K111" s="12">
        <f t="shared" si="76"/>
        <v>445.30370370370366</v>
      </c>
      <c r="L111" s="12">
        <f t="shared" si="76"/>
        <v>440.78518518518518</v>
      </c>
      <c r="M111" s="12">
        <f t="shared" si="76"/>
        <v>489.10740740740732</v>
      </c>
      <c r="N111" s="12">
        <f t="shared" ref="N111" si="77">SUM(N112:N114,N117)</f>
        <v>493.9111111111111</v>
      </c>
    </row>
    <row r="112" spans="1:14">
      <c r="A112" s="20" t="s">
        <v>31</v>
      </c>
      <c r="B112" s="16">
        <f t="shared" ref="B112:M112" si="78">B38/2.7</f>
        <v>133.00740740740741</v>
      </c>
      <c r="C112" s="16">
        <f t="shared" si="78"/>
        <v>138.11851851851853</v>
      </c>
      <c r="D112" s="16">
        <f t="shared" si="78"/>
        <v>140.56296296296296</v>
      </c>
      <c r="E112" s="16">
        <f t="shared" si="78"/>
        <v>139.05185185185184</v>
      </c>
      <c r="F112" s="16">
        <f t="shared" si="78"/>
        <v>148.38518518518518</v>
      </c>
      <c r="G112" s="16">
        <f t="shared" si="78"/>
        <v>142.09629629629629</v>
      </c>
      <c r="H112" s="16">
        <f t="shared" si="78"/>
        <v>144.00740740740738</v>
      </c>
      <c r="I112" s="16">
        <f t="shared" si="78"/>
        <v>162.26296296296294</v>
      </c>
      <c r="J112" s="16">
        <f t="shared" si="78"/>
        <v>155.63703703703703</v>
      </c>
      <c r="K112" s="16">
        <f t="shared" si="78"/>
        <v>153.49999999999997</v>
      </c>
      <c r="L112" s="16">
        <f t="shared" si="78"/>
        <v>152.37777777777777</v>
      </c>
      <c r="M112" s="16">
        <f t="shared" si="78"/>
        <v>161.2074074074074</v>
      </c>
      <c r="N112" s="16">
        <f t="shared" ref="N112" si="79">N38/2.7</f>
        <v>153.17407407407407</v>
      </c>
    </row>
    <row r="113" spans="1:14">
      <c r="A113" s="20" t="s">
        <v>32</v>
      </c>
      <c r="B113" s="16">
        <f t="shared" ref="B113:M113" si="80">B39/2.7</f>
        <v>59.188888888888883</v>
      </c>
      <c r="C113" s="16">
        <f t="shared" si="80"/>
        <v>62.270370370370365</v>
      </c>
      <c r="D113" s="16">
        <f t="shared" si="80"/>
        <v>62.855555555555554</v>
      </c>
      <c r="E113" s="16">
        <f t="shared" si="80"/>
        <v>62.518518518518519</v>
      </c>
      <c r="F113" s="16">
        <f t="shared" si="80"/>
        <v>61.351851851851848</v>
      </c>
      <c r="G113" s="16">
        <f t="shared" si="80"/>
        <v>68.670370370370364</v>
      </c>
      <c r="H113" s="16">
        <f t="shared" si="80"/>
        <v>87.577777777777769</v>
      </c>
      <c r="I113" s="16">
        <f t="shared" si="80"/>
        <v>82.896296296296285</v>
      </c>
      <c r="J113" s="16">
        <f t="shared" si="80"/>
        <v>99.651851851851845</v>
      </c>
      <c r="K113" s="16">
        <f t="shared" si="80"/>
        <v>119.36666666666666</v>
      </c>
      <c r="L113" s="16">
        <f t="shared" si="80"/>
        <v>109.87777777777778</v>
      </c>
      <c r="M113" s="16">
        <f t="shared" si="80"/>
        <v>113.59259259259258</v>
      </c>
      <c r="N113" s="16">
        <f t="shared" ref="N113" si="81">N39/2.7</f>
        <v>122.65925925925926</v>
      </c>
    </row>
    <row r="114" spans="1:14">
      <c r="A114" s="20" t="s">
        <v>33</v>
      </c>
      <c r="B114" s="16">
        <f t="shared" ref="B114:M114" si="82">B40/2.7</f>
        <v>45.62222222222222</v>
      </c>
      <c r="C114" s="16">
        <f t="shared" si="82"/>
        <v>49.92962962962963</v>
      </c>
      <c r="D114" s="16">
        <f t="shared" si="82"/>
        <v>54.300000000000004</v>
      </c>
      <c r="E114" s="16">
        <f t="shared" si="82"/>
        <v>55.088888888888889</v>
      </c>
      <c r="F114" s="16">
        <f t="shared" si="82"/>
        <v>55.292592592592584</v>
      </c>
      <c r="G114" s="16">
        <f t="shared" si="82"/>
        <v>55.425925925925924</v>
      </c>
      <c r="H114" s="16">
        <f t="shared" si="82"/>
        <v>59.214814814814808</v>
      </c>
      <c r="I114" s="16">
        <f t="shared" si="82"/>
        <v>63.24444444444444</v>
      </c>
      <c r="J114" s="16">
        <f t="shared" si="82"/>
        <v>60.451851851851849</v>
      </c>
      <c r="K114" s="16">
        <f t="shared" si="82"/>
        <v>63.366666666666667</v>
      </c>
      <c r="L114" s="16">
        <f t="shared" si="82"/>
        <v>66.522222222222226</v>
      </c>
      <c r="M114" s="16">
        <f t="shared" si="82"/>
        <v>78.077777777777769</v>
      </c>
      <c r="N114" s="16">
        <f t="shared" ref="N114" si="83">N40/2.7</f>
        <v>85.018518518518519</v>
      </c>
    </row>
    <row r="115" spans="1:14">
      <c r="A115" s="20" t="s">
        <v>34</v>
      </c>
      <c r="B115" s="16">
        <f t="shared" ref="B115:M115" si="84">B41/2.7</f>
        <v>27.18148148148148</v>
      </c>
      <c r="C115" s="16">
        <f t="shared" si="84"/>
        <v>30.24444444444444</v>
      </c>
      <c r="D115" s="16">
        <f t="shared" si="84"/>
        <v>34.792592592592591</v>
      </c>
      <c r="E115" s="16">
        <f t="shared" si="84"/>
        <v>36.085185185185182</v>
      </c>
      <c r="F115" s="16">
        <f t="shared" si="84"/>
        <v>36.455555555555556</v>
      </c>
      <c r="G115" s="16">
        <f t="shared" si="84"/>
        <v>30.914814814814811</v>
      </c>
      <c r="H115" s="16">
        <f t="shared" si="84"/>
        <v>32.599999999999994</v>
      </c>
      <c r="I115" s="16">
        <f t="shared" si="84"/>
        <v>37.266666666666666</v>
      </c>
      <c r="J115" s="16">
        <f t="shared" si="84"/>
        <v>35.111111111111107</v>
      </c>
      <c r="K115" s="16">
        <f t="shared" si="84"/>
        <v>38.566666666666663</v>
      </c>
      <c r="L115" s="16">
        <f t="shared" si="84"/>
        <v>40.722222222222221</v>
      </c>
      <c r="M115" s="16">
        <f t="shared" si="84"/>
        <v>45.529629629629632</v>
      </c>
      <c r="N115" s="16">
        <f t="shared" ref="N115" si="85">N41/2.7</f>
        <v>41.474074074074075</v>
      </c>
    </row>
    <row r="116" spans="1:14">
      <c r="A116" s="20" t="s">
        <v>35</v>
      </c>
      <c r="B116" s="16">
        <f t="shared" ref="B116:M116" si="86">B42/2.7</f>
        <v>18.44074074074074</v>
      </c>
      <c r="C116" s="16">
        <f t="shared" si="86"/>
        <v>19.685185185185183</v>
      </c>
      <c r="D116" s="16">
        <f t="shared" si="86"/>
        <v>19.511111111111109</v>
      </c>
      <c r="E116" s="16">
        <f t="shared" si="86"/>
        <v>19.003703703703703</v>
      </c>
      <c r="F116" s="16">
        <f t="shared" si="86"/>
        <v>18.837037037037035</v>
      </c>
      <c r="G116" s="16">
        <f t="shared" si="86"/>
        <v>24.511111111111113</v>
      </c>
      <c r="H116" s="16">
        <f t="shared" si="86"/>
        <v>26.614814814814814</v>
      </c>
      <c r="I116" s="16">
        <f t="shared" si="86"/>
        <v>25.974074074074071</v>
      </c>
      <c r="J116" s="16">
        <f t="shared" si="86"/>
        <v>25.340740740740738</v>
      </c>
      <c r="K116" s="16">
        <f t="shared" si="86"/>
        <v>24.799999999999997</v>
      </c>
      <c r="L116" s="16">
        <f t="shared" si="86"/>
        <v>25.799999999999997</v>
      </c>
      <c r="M116" s="16">
        <f t="shared" si="86"/>
        <v>32.548148148148144</v>
      </c>
      <c r="N116" s="16">
        <f t="shared" ref="N116" si="87">N42/2.7</f>
        <v>43.544444444444437</v>
      </c>
    </row>
    <row r="117" spans="1:14">
      <c r="A117" s="20" t="s">
        <v>36</v>
      </c>
      <c r="B117" s="16">
        <f t="shared" ref="B117:M117" si="88">B43/2.7</f>
        <v>68.048148148148144</v>
      </c>
      <c r="C117" s="16">
        <f t="shared" si="88"/>
        <v>63.737037037037034</v>
      </c>
      <c r="D117" s="16">
        <f t="shared" si="88"/>
        <v>69.525925925925918</v>
      </c>
      <c r="E117" s="16">
        <f t="shared" si="88"/>
        <v>72.199999999999989</v>
      </c>
      <c r="F117" s="16">
        <f t="shared" si="88"/>
        <v>74.507407407407399</v>
      </c>
      <c r="G117" s="16">
        <f t="shared" si="88"/>
        <v>84.633333333333326</v>
      </c>
      <c r="H117" s="16">
        <f t="shared" si="88"/>
        <v>100.96666666666667</v>
      </c>
      <c r="I117" s="16">
        <f t="shared" si="88"/>
        <v>104.9148148148148</v>
      </c>
      <c r="J117" s="16">
        <f t="shared" si="88"/>
        <v>105.95185185185184</v>
      </c>
      <c r="K117" s="16">
        <f t="shared" si="88"/>
        <v>109.07037037037037</v>
      </c>
      <c r="L117" s="16">
        <f t="shared" si="88"/>
        <v>112.0074074074074</v>
      </c>
      <c r="M117" s="16">
        <f t="shared" si="88"/>
        <v>136.22962962962961</v>
      </c>
      <c r="N117" s="16">
        <f t="shared" ref="N117" si="89">N43/2.7</f>
        <v>133.05925925925925</v>
      </c>
    </row>
    <row r="118" spans="1:14">
      <c r="A118" s="20" t="s">
        <v>37</v>
      </c>
      <c r="B118" s="16">
        <f t="shared" ref="B118:M118" si="90">B44/2.7</f>
        <v>23.074074074074073</v>
      </c>
      <c r="C118" s="16">
        <f t="shared" si="90"/>
        <v>23.729629629629624</v>
      </c>
      <c r="D118" s="16">
        <f t="shared" si="90"/>
        <v>26.214814814814815</v>
      </c>
      <c r="E118" s="16">
        <f t="shared" si="90"/>
        <v>27.085185185185182</v>
      </c>
      <c r="F118" s="16">
        <f t="shared" si="90"/>
        <v>30.2</v>
      </c>
      <c r="G118" s="16">
        <f t="shared" si="90"/>
        <v>30.603703703703701</v>
      </c>
      <c r="H118" s="16">
        <f t="shared" si="90"/>
        <v>32.762962962962959</v>
      </c>
      <c r="I118" s="16">
        <f t="shared" si="90"/>
        <v>36.103703703703701</v>
      </c>
      <c r="J118" s="16">
        <f t="shared" si="90"/>
        <v>36.607407407407408</v>
      </c>
      <c r="K118" s="16">
        <f t="shared" si="90"/>
        <v>42.914814814814811</v>
      </c>
      <c r="L118" s="16">
        <f t="shared" si="90"/>
        <v>38.799999999999997</v>
      </c>
      <c r="M118" s="16">
        <f t="shared" si="90"/>
        <v>43.451851851851849</v>
      </c>
      <c r="N118" s="16">
        <f t="shared" ref="N118" si="91">N44/2.7</f>
        <v>42.903703703703705</v>
      </c>
    </row>
    <row r="119" spans="1:14">
      <c r="A119" s="20" t="s">
        <v>38</v>
      </c>
      <c r="B119" s="16">
        <f t="shared" ref="B119:M119" si="92">B45/2.7</f>
        <v>0</v>
      </c>
      <c r="C119" s="16">
        <f t="shared" si="92"/>
        <v>0</v>
      </c>
      <c r="D119" s="16">
        <f t="shared" si="92"/>
        <v>0</v>
      </c>
      <c r="E119" s="16">
        <f t="shared" si="92"/>
        <v>0</v>
      </c>
      <c r="F119" s="16">
        <f t="shared" si="92"/>
        <v>0</v>
      </c>
      <c r="G119" s="16">
        <f t="shared" si="92"/>
        <v>0</v>
      </c>
      <c r="H119" s="16">
        <f t="shared" si="92"/>
        <v>0</v>
      </c>
      <c r="I119" s="16">
        <f t="shared" si="92"/>
        <v>0</v>
      </c>
      <c r="J119" s="16">
        <f t="shared" si="92"/>
        <v>0</v>
      </c>
      <c r="K119" s="16">
        <f t="shared" si="92"/>
        <v>0</v>
      </c>
      <c r="L119" s="16">
        <f t="shared" si="92"/>
        <v>0</v>
      </c>
      <c r="M119" s="16">
        <f t="shared" si="92"/>
        <v>0</v>
      </c>
      <c r="N119" s="16">
        <f t="shared" ref="N119" si="93">N45/2.7</f>
        <v>0</v>
      </c>
    </row>
    <row r="120" spans="1:14">
      <c r="A120" s="13" t="s">
        <v>39</v>
      </c>
      <c r="B120" s="12">
        <f t="shared" ref="B120:M120" si="94">B46/2.7</f>
        <v>89.637037037037032</v>
      </c>
      <c r="C120" s="12">
        <f t="shared" si="94"/>
        <v>102.3111111111111</v>
      </c>
      <c r="D120" s="12">
        <f t="shared" si="94"/>
        <v>79.655555555555551</v>
      </c>
      <c r="E120" s="12">
        <f t="shared" si="94"/>
        <v>81.148148148148138</v>
      </c>
      <c r="F120" s="12">
        <f t="shared" si="94"/>
        <v>53.166666666666664</v>
      </c>
      <c r="G120" s="12">
        <f t="shared" si="94"/>
        <v>80.092592592592581</v>
      </c>
      <c r="H120" s="12">
        <f t="shared" si="94"/>
        <v>87.096296296296288</v>
      </c>
      <c r="I120" s="12">
        <f t="shared" si="94"/>
        <v>74.57037037037037</v>
      </c>
      <c r="J120" s="12">
        <f t="shared" si="94"/>
        <v>86.748148148148147</v>
      </c>
      <c r="K120" s="12">
        <f t="shared" si="94"/>
        <v>101.65555555555557</v>
      </c>
      <c r="L120" s="12">
        <f t="shared" si="94"/>
        <v>65.144444444444431</v>
      </c>
      <c r="M120" s="12">
        <f t="shared" si="94"/>
        <v>77.618518518518513</v>
      </c>
      <c r="N120" s="12">
        <f t="shared" ref="N120" si="95">N46/2.7</f>
        <v>138.09259259259258</v>
      </c>
    </row>
    <row r="121" spans="1:14">
      <c r="A121" s="23" t="s">
        <v>40</v>
      </c>
      <c r="B121" s="16">
        <f t="shared" ref="B121:M121" si="96">B47/2.7</f>
        <v>89.637037037037032</v>
      </c>
      <c r="C121" s="16">
        <f t="shared" si="96"/>
        <v>102.3111111111111</v>
      </c>
      <c r="D121" s="16">
        <f t="shared" si="96"/>
        <v>79.655555555555551</v>
      </c>
      <c r="E121" s="16">
        <f t="shared" si="96"/>
        <v>81.148148148148138</v>
      </c>
      <c r="F121" s="16">
        <f t="shared" si="96"/>
        <v>53.166666666666664</v>
      </c>
      <c r="G121" s="16">
        <f t="shared" si="96"/>
        <v>80.092592592592581</v>
      </c>
      <c r="H121" s="16">
        <f t="shared" si="96"/>
        <v>87.096296296296288</v>
      </c>
      <c r="I121" s="16">
        <f t="shared" si="96"/>
        <v>74.57037037037037</v>
      </c>
      <c r="J121" s="16">
        <f t="shared" si="96"/>
        <v>86.748148148148147</v>
      </c>
      <c r="K121" s="16">
        <f t="shared" si="96"/>
        <v>101.65555555555557</v>
      </c>
      <c r="L121" s="16">
        <f t="shared" si="96"/>
        <v>65.144444444444431</v>
      </c>
      <c r="M121" s="16">
        <f t="shared" si="96"/>
        <v>77.618518518518513</v>
      </c>
      <c r="N121" s="16">
        <f t="shared" ref="N121" si="97">N47/2.7</f>
        <v>138.09259259259258</v>
      </c>
    </row>
    <row r="122" spans="1:14">
      <c r="A122" s="3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</row>
    <row r="123" spans="1:14">
      <c r="A123" s="25" t="s">
        <v>41</v>
      </c>
      <c r="B123" s="24">
        <f t="shared" ref="B123:M123" si="98">B85-B111</f>
        <v>-5.7259259259258783</v>
      </c>
      <c r="C123" s="24">
        <f t="shared" si="98"/>
        <v>6.466666666666697</v>
      </c>
      <c r="D123" s="24">
        <f t="shared" si="98"/>
        <v>6.6037037037037294</v>
      </c>
      <c r="E123" s="24">
        <f t="shared" si="98"/>
        <v>27.418518518518454</v>
      </c>
      <c r="F123" s="24">
        <f t="shared" si="98"/>
        <v>36.611111111111086</v>
      </c>
      <c r="G123" s="24">
        <f t="shared" si="98"/>
        <v>37.040740740740716</v>
      </c>
      <c r="H123" s="24">
        <f t="shared" si="98"/>
        <v>35.818518518518488</v>
      </c>
      <c r="I123" s="24">
        <f t="shared" si="98"/>
        <v>12.800000000000011</v>
      </c>
      <c r="J123" s="24">
        <f t="shared" si="98"/>
        <v>-73.04444444444448</v>
      </c>
      <c r="K123" s="24">
        <f t="shared" si="98"/>
        <v>-80.437037037036987</v>
      </c>
      <c r="L123" s="24">
        <f t="shared" si="98"/>
        <v>-12.899999999999977</v>
      </c>
      <c r="M123" s="24">
        <f t="shared" si="98"/>
        <v>-3.803703703703718</v>
      </c>
      <c r="N123" s="24">
        <f t="shared" ref="N123" si="99">N85-N111</f>
        <v>54.203703703703752</v>
      </c>
    </row>
    <row r="124" spans="1:14">
      <c r="A124" s="25" t="s">
        <v>42</v>
      </c>
      <c r="B124" s="24">
        <f t="shared" ref="B124:M124" si="100">B50/2.7</f>
        <v>-39.148148148148145</v>
      </c>
      <c r="C124" s="24">
        <f t="shared" si="100"/>
        <v>-39.337037037037035</v>
      </c>
      <c r="D124" s="24">
        <f t="shared" si="100"/>
        <v>3.3407407407407406</v>
      </c>
      <c r="E124" s="24">
        <f t="shared" si="100"/>
        <v>20.655555555555555</v>
      </c>
      <c r="F124" s="24">
        <f t="shared" si="100"/>
        <v>46.74444444444444</v>
      </c>
      <c r="G124" s="24">
        <f t="shared" si="100"/>
        <v>34.455555555555556</v>
      </c>
      <c r="H124" s="24">
        <f t="shared" si="100"/>
        <v>21.303703703703704</v>
      </c>
      <c r="I124" s="24">
        <f t="shared" si="100"/>
        <v>15.722222222222221</v>
      </c>
      <c r="J124" s="24">
        <f t="shared" si="100"/>
        <v>-84.692592592592575</v>
      </c>
      <c r="K124" s="24">
        <f t="shared" si="100"/>
        <v>-89.407407407407405</v>
      </c>
      <c r="L124" s="24">
        <f t="shared" si="100"/>
        <v>13.518518518518517</v>
      </c>
      <c r="M124" s="24">
        <f t="shared" si="100"/>
        <v>12.351851851851851</v>
      </c>
      <c r="N124" s="24">
        <f t="shared" ref="N124" si="101">N50/2.7</f>
        <v>10.348148148148148</v>
      </c>
    </row>
    <row r="125" spans="1:14" ht="18" customHeight="1">
      <c r="A125" s="25" t="s">
        <v>43</v>
      </c>
      <c r="B125" s="12">
        <f t="shared" ref="B125:M125" si="102">B127+B114</f>
        <v>-47.696296296296268</v>
      </c>
      <c r="C125" s="12">
        <f t="shared" si="102"/>
        <v>-45.759259259259238</v>
      </c>
      <c r="D125" s="12">
        <f t="shared" si="102"/>
        <v>-18.685185185185169</v>
      </c>
      <c r="E125" s="12">
        <f t="shared" si="102"/>
        <v>1.3814814814814298</v>
      </c>
      <c r="F125" s="12">
        <f t="shared" si="102"/>
        <v>38.82222222222218</v>
      </c>
      <c r="G125" s="12">
        <f t="shared" si="102"/>
        <v>12.42962962962963</v>
      </c>
      <c r="H125" s="12">
        <f t="shared" si="102"/>
        <v>8.0148148148148195</v>
      </c>
      <c r="I125" s="12">
        <f t="shared" si="102"/>
        <v>1.4962962962963218</v>
      </c>
      <c r="J125" s="12">
        <f t="shared" si="102"/>
        <v>-99.159259259259358</v>
      </c>
      <c r="K125" s="12">
        <f t="shared" si="102"/>
        <v>-117.32592592592584</v>
      </c>
      <c r="L125" s="12">
        <f t="shared" si="102"/>
        <v>-11.448148148148121</v>
      </c>
      <c r="M125" s="12">
        <f t="shared" si="102"/>
        <v>-3.2518518518518391</v>
      </c>
      <c r="N125" s="12">
        <f t="shared" ref="N125" si="103">N127+N114</f>
        <v>1.1296296296297186</v>
      </c>
    </row>
    <row r="126" spans="1:14" ht="18" customHeight="1">
      <c r="A126" s="25" t="s">
        <v>44</v>
      </c>
      <c r="B126" s="26">
        <f t="shared" ref="B126:M126" si="104">B128+B114</f>
        <v>-39.144444444444431</v>
      </c>
      <c r="C126" s="26">
        <f t="shared" si="104"/>
        <v>-39.340740740740728</v>
      </c>
      <c r="D126" s="26">
        <f t="shared" si="104"/>
        <v>3.3444444444444841</v>
      </c>
      <c r="E126" s="26">
        <f t="shared" si="104"/>
        <v>20.655555555555495</v>
      </c>
      <c r="F126" s="26">
        <f t="shared" si="104"/>
        <v>46.744444444444397</v>
      </c>
      <c r="G126" s="26">
        <f t="shared" si="104"/>
        <v>34.455555555555577</v>
      </c>
      <c r="H126" s="26">
        <f t="shared" si="104"/>
        <v>21.300000000000004</v>
      </c>
      <c r="I126" s="26">
        <f t="shared" si="104"/>
        <v>15.71851851851855</v>
      </c>
      <c r="J126" s="26">
        <f t="shared" si="104"/>
        <v>-84.692592592592717</v>
      </c>
      <c r="K126" s="26">
        <f t="shared" si="104"/>
        <v>-89.403703703703627</v>
      </c>
      <c r="L126" s="26">
        <f t="shared" si="104"/>
        <v>13.514814814814812</v>
      </c>
      <c r="M126" s="26">
        <f t="shared" si="104"/>
        <v>12.35555555555554</v>
      </c>
      <c r="N126" s="26">
        <f t="shared" ref="N126" si="105">N128+N114</f>
        <v>10.344444444444477</v>
      </c>
    </row>
    <row r="127" spans="1:14" ht="18" customHeight="1">
      <c r="A127" s="25" t="s">
        <v>45</v>
      </c>
      <c r="B127" s="12">
        <f t="shared" ref="B127:M127" si="106">(B85+B106)-B110</f>
        <v>-93.318518518518488</v>
      </c>
      <c r="C127" s="12">
        <f t="shared" si="106"/>
        <v>-95.688888888888869</v>
      </c>
      <c r="D127" s="12">
        <f t="shared" si="106"/>
        <v>-72.985185185185173</v>
      </c>
      <c r="E127" s="12">
        <f t="shared" si="106"/>
        <v>-53.707407407407459</v>
      </c>
      <c r="F127" s="12">
        <f t="shared" si="106"/>
        <v>-16.470370370370404</v>
      </c>
      <c r="G127" s="12">
        <f t="shared" si="106"/>
        <v>-42.996296296296293</v>
      </c>
      <c r="H127" s="12">
        <f t="shared" si="106"/>
        <v>-51.199999999999989</v>
      </c>
      <c r="I127" s="12">
        <f t="shared" si="106"/>
        <v>-61.748148148148118</v>
      </c>
      <c r="J127" s="12">
        <f t="shared" si="106"/>
        <v>-159.6111111111112</v>
      </c>
      <c r="K127" s="12">
        <f t="shared" si="106"/>
        <v>-180.69259259259252</v>
      </c>
      <c r="L127" s="12">
        <f t="shared" si="106"/>
        <v>-77.970370370370347</v>
      </c>
      <c r="M127" s="12">
        <f t="shared" si="106"/>
        <v>-81.329629629629608</v>
      </c>
      <c r="N127" s="12">
        <f t="shared" ref="N127" si="107">(N85+N106)-N110</f>
        <v>-83.8888888888888</v>
      </c>
    </row>
    <row r="128" spans="1:14">
      <c r="A128" s="25" t="s">
        <v>46</v>
      </c>
      <c r="B128" s="12">
        <f t="shared" ref="B128:M128" si="108">B84-B110</f>
        <v>-84.766666666666652</v>
      </c>
      <c r="C128" s="12">
        <f t="shared" si="108"/>
        <v>-89.270370370370358</v>
      </c>
      <c r="D128" s="12">
        <f t="shared" si="108"/>
        <v>-50.95555555555552</v>
      </c>
      <c r="E128" s="12">
        <f t="shared" si="108"/>
        <v>-34.433333333333394</v>
      </c>
      <c r="F128" s="12">
        <f t="shared" si="108"/>
        <v>-8.5481481481481865</v>
      </c>
      <c r="G128" s="12">
        <f t="shared" si="108"/>
        <v>-20.970370370370347</v>
      </c>
      <c r="H128" s="12">
        <f t="shared" si="108"/>
        <v>-37.914814814814804</v>
      </c>
      <c r="I128" s="12">
        <f t="shared" si="108"/>
        <v>-47.52592592592589</v>
      </c>
      <c r="J128" s="12">
        <f t="shared" si="108"/>
        <v>-145.14444444444456</v>
      </c>
      <c r="K128" s="12">
        <f t="shared" si="108"/>
        <v>-152.7703703703703</v>
      </c>
      <c r="L128" s="12">
        <f t="shared" si="108"/>
        <v>-53.007407407407413</v>
      </c>
      <c r="M128" s="12">
        <f t="shared" si="108"/>
        <v>-65.722222222222229</v>
      </c>
      <c r="N128" s="12">
        <f t="shared" ref="N128" si="109">N84-N110</f>
        <v>-74.674074074074042</v>
      </c>
    </row>
    <row r="129" spans="1:14">
      <c r="A129" s="3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</row>
    <row r="130" spans="1:14">
      <c r="A130" s="25" t="s">
        <v>47</v>
      </c>
      <c r="B130" s="12">
        <f t="shared" ref="B130:M130" si="110">B56/2.7</f>
        <v>84.770370370370358</v>
      </c>
      <c r="C130" s="12">
        <f t="shared" si="110"/>
        <v>89.266666666666666</v>
      </c>
      <c r="D130" s="12">
        <f t="shared" si="110"/>
        <v>50.959259259259255</v>
      </c>
      <c r="E130" s="12">
        <f t="shared" si="110"/>
        <v>34.43333333333333</v>
      </c>
      <c r="F130" s="12">
        <f t="shared" si="110"/>
        <v>8.5444444444444443</v>
      </c>
      <c r="G130" s="12">
        <f t="shared" si="110"/>
        <v>20.966666666666665</v>
      </c>
      <c r="H130" s="12">
        <f t="shared" si="110"/>
        <v>37.911111111111111</v>
      </c>
      <c r="I130" s="12">
        <f t="shared" si="110"/>
        <v>47.518518518518519</v>
      </c>
      <c r="J130" s="12">
        <f t="shared" si="110"/>
        <v>145.14444444444442</v>
      </c>
      <c r="K130" s="12">
        <f t="shared" si="110"/>
        <v>152.77407407407406</v>
      </c>
      <c r="L130" s="12">
        <f t="shared" si="110"/>
        <v>53.003703703703707</v>
      </c>
      <c r="M130" s="12">
        <f t="shared" si="110"/>
        <v>65.722222222222214</v>
      </c>
      <c r="N130" s="12">
        <f t="shared" ref="N130" si="111">N56/2.7</f>
        <v>74.670370370370364</v>
      </c>
    </row>
    <row r="131" spans="1:14">
      <c r="A131" s="27" t="s">
        <v>48</v>
      </c>
      <c r="B131" s="16">
        <f t="shared" ref="B131:M131" si="112">B57/2.7</f>
        <v>52.459259259259248</v>
      </c>
      <c r="C131" s="16">
        <f t="shared" si="112"/>
        <v>29.585185185185182</v>
      </c>
      <c r="D131" s="16">
        <f t="shared" si="112"/>
        <v>-6.1925925925925922</v>
      </c>
      <c r="E131" s="16">
        <f t="shared" si="112"/>
        <v>-1.3925925925925924</v>
      </c>
      <c r="F131" s="16">
        <f t="shared" si="112"/>
        <v>-3.8814814814814813</v>
      </c>
      <c r="G131" s="16">
        <f t="shared" si="112"/>
        <v>-26.799999999999997</v>
      </c>
      <c r="H131" s="16">
        <f t="shared" si="112"/>
        <v>16.233333333333331</v>
      </c>
      <c r="I131" s="16">
        <f t="shared" si="112"/>
        <v>14.877777777777778</v>
      </c>
      <c r="J131" s="16">
        <f t="shared" si="112"/>
        <v>4.8925925925925897</v>
      </c>
      <c r="K131" s="16">
        <f t="shared" si="112"/>
        <v>58.070370370370377</v>
      </c>
      <c r="L131" s="16">
        <f t="shared" si="112"/>
        <v>54.329629629629622</v>
      </c>
      <c r="M131" s="16">
        <f t="shared" si="112"/>
        <v>7.5851851851851846</v>
      </c>
      <c r="N131" s="16">
        <f t="shared" ref="N131" si="113">N57/2.7</f>
        <v>-40.651851851851852</v>
      </c>
    </row>
    <row r="132" spans="1:14">
      <c r="A132" s="27" t="s">
        <v>49</v>
      </c>
      <c r="B132" s="16">
        <f t="shared" ref="B132:M132" si="114">B58/2.7</f>
        <v>0</v>
      </c>
      <c r="C132" s="16">
        <f t="shared" si="114"/>
        <v>0</v>
      </c>
      <c r="D132" s="16">
        <f t="shared" si="114"/>
        <v>0</v>
      </c>
      <c r="E132" s="16">
        <f t="shared" si="114"/>
        <v>0</v>
      </c>
      <c r="F132" s="16">
        <f t="shared" si="114"/>
        <v>0</v>
      </c>
      <c r="G132" s="16">
        <f t="shared" si="114"/>
        <v>0</v>
      </c>
      <c r="H132" s="16">
        <f t="shared" si="114"/>
        <v>0</v>
      </c>
      <c r="I132" s="16">
        <f t="shared" si="114"/>
        <v>0</v>
      </c>
      <c r="J132" s="16">
        <f t="shared" si="114"/>
        <v>0</v>
      </c>
      <c r="K132" s="16">
        <f t="shared" si="114"/>
        <v>0</v>
      </c>
      <c r="L132" s="16">
        <f t="shared" si="114"/>
        <v>0</v>
      </c>
      <c r="M132" s="16">
        <f t="shared" si="114"/>
        <v>0</v>
      </c>
      <c r="N132" s="16">
        <f t="shared" ref="N132" si="115">N58/2.7</f>
        <v>0</v>
      </c>
    </row>
    <row r="133" spans="1:14">
      <c r="A133" s="27" t="s">
        <v>50</v>
      </c>
      <c r="B133" s="16">
        <f t="shared" ref="B133:M133" si="116">B59/2.7</f>
        <v>52.459259259259248</v>
      </c>
      <c r="C133" s="16">
        <f t="shared" si="116"/>
        <v>29.585185185185182</v>
      </c>
      <c r="D133" s="16">
        <f t="shared" si="116"/>
        <v>-6.1925925925925922</v>
      </c>
      <c r="E133" s="16">
        <f t="shared" si="116"/>
        <v>-1.3925925925925924</v>
      </c>
      <c r="F133" s="16">
        <f t="shared" si="116"/>
        <v>-3.8814814814814813</v>
      </c>
      <c r="G133" s="16">
        <f t="shared" si="116"/>
        <v>-26.799999999999997</v>
      </c>
      <c r="H133" s="16">
        <f t="shared" si="116"/>
        <v>16.233333333333331</v>
      </c>
      <c r="I133" s="16">
        <f t="shared" si="116"/>
        <v>14.877777777777778</v>
      </c>
      <c r="J133" s="16">
        <f t="shared" si="116"/>
        <v>-29.962962962962962</v>
      </c>
      <c r="K133" s="16">
        <f t="shared" si="116"/>
        <v>-13.118518518518519</v>
      </c>
      <c r="L133" s="16">
        <f t="shared" si="116"/>
        <v>-20.348148148148145</v>
      </c>
      <c r="M133" s="16">
        <f t="shared" si="116"/>
        <v>-11.37037037037037</v>
      </c>
      <c r="N133" s="16">
        <f t="shared" ref="N133" si="117">N59/2.7</f>
        <v>-42.303703703703704</v>
      </c>
    </row>
    <row r="134" spans="1:14">
      <c r="A134" s="27" t="s">
        <v>51</v>
      </c>
      <c r="B134" s="16">
        <f t="shared" ref="B134:M134" si="118">B60/2.7</f>
        <v>0</v>
      </c>
      <c r="C134" s="16">
        <f t="shared" si="118"/>
        <v>0</v>
      </c>
      <c r="D134" s="16">
        <f t="shared" si="118"/>
        <v>0</v>
      </c>
      <c r="E134" s="16">
        <f t="shared" si="118"/>
        <v>0</v>
      </c>
      <c r="F134" s="16">
        <f t="shared" si="118"/>
        <v>0</v>
      </c>
      <c r="G134" s="16">
        <f t="shared" si="118"/>
        <v>0</v>
      </c>
      <c r="H134" s="16">
        <f t="shared" si="118"/>
        <v>0</v>
      </c>
      <c r="I134" s="16">
        <f t="shared" si="118"/>
        <v>0</v>
      </c>
      <c r="J134" s="16">
        <f t="shared" si="118"/>
        <v>34.855555555555554</v>
      </c>
      <c r="K134" s="16">
        <f t="shared" si="118"/>
        <v>71.188888888888883</v>
      </c>
      <c r="L134" s="16">
        <f t="shared" si="118"/>
        <v>74.677777777777777</v>
      </c>
      <c r="M134" s="16">
        <f t="shared" si="118"/>
        <v>18.955555555555556</v>
      </c>
      <c r="N134" s="16">
        <f t="shared" ref="N134" si="119">N60/2.7</f>
        <v>1.6518518518518517</v>
      </c>
    </row>
    <row r="135" spans="1:14">
      <c r="A135" s="27" t="s">
        <v>52</v>
      </c>
      <c r="B135" s="16">
        <f t="shared" ref="B135:M135" si="120">B61/2.7</f>
        <v>15.792592592592591</v>
      </c>
      <c r="C135" s="16">
        <f t="shared" si="120"/>
        <v>-12.303703703703702</v>
      </c>
      <c r="D135" s="16">
        <f t="shared" si="120"/>
        <v>37.255555555555553</v>
      </c>
      <c r="E135" s="16">
        <f t="shared" si="120"/>
        <v>16.19259259259259</v>
      </c>
      <c r="F135" s="16">
        <f t="shared" si="120"/>
        <v>26.118518518518517</v>
      </c>
      <c r="G135" s="16">
        <f t="shared" si="120"/>
        <v>55.218518518518515</v>
      </c>
      <c r="H135" s="16">
        <f t="shared" si="120"/>
        <v>-19.233333333333331</v>
      </c>
      <c r="I135" s="16">
        <f t="shared" si="120"/>
        <v>75.400000000000006</v>
      </c>
      <c r="J135" s="16">
        <f t="shared" si="120"/>
        <v>92.914814814814804</v>
      </c>
      <c r="K135" s="16">
        <f t="shared" si="120"/>
        <v>94.092592592592595</v>
      </c>
      <c r="L135" s="16">
        <f t="shared" si="120"/>
        <v>0.97407407407407398</v>
      </c>
      <c r="M135" s="16">
        <f t="shared" si="120"/>
        <v>117.93333333333334</v>
      </c>
      <c r="N135" s="16">
        <f t="shared" ref="N135" si="121">N61/2.7</f>
        <v>98.955555555555549</v>
      </c>
    </row>
    <row r="136" spans="1:14">
      <c r="A136" s="27" t="s">
        <v>53</v>
      </c>
      <c r="B136" s="16">
        <f t="shared" ref="B136:M136" si="122">B62/2.7</f>
        <v>15.792592592592591</v>
      </c>
      <c r="C136" s="16">
        <f t="shared" si="122"/>
        <v>-12.303703703703702</v>
      </c>
      <c r="D136" s="16">
        <f t="shared" si="122"/>
        <v>37.255555555555553</v>
      </c>
      <c r="E136" s="16">
        <f t="shared" si="122"/>
        <v>16.19259259259259</v>
      </c>
      <c r="F136" s="16">
        <f t="shared" si="122"/>
        <v>26.118518518518517</v>
      </c>
      <c r="G136" s="16">
        <f t="shared" si="122"/>
        <v>55.218518518518515</v>
      </c>
      <c r="H136" s="16">
        <f t="shared" si="122"/>
        <v>-19.233333333333331</v>
      </c>
      <c r="I136" s="16">
        <f t="shared" si="122"/>
        <v>75.400000000000006</v>
      </c>
      <c r="J136" s="16">
        <f t="shared" si="122"/>
        <v>92.914814814814804</v>
      </c>
      <c r="K136" s="16">
        <f t="shared" si="122"/>
        <v>94.092592592592595</v>
      </c>
      <c r="L136" s="16">
        <f t="shared" si="122"/>
        <v>0.97407407407407398</v>
      </c>
      <c r="M136" s="16">
        <f t="shared" si="122"/>
        <v>117.93333333333334</v>
      </c>
      <c r="N136" s="16">
        <f t="shared" ref="N136" si="123">N62/2.7</f>
        <v>98.955555555555549</v>
      </c>
    </row>
    <row r="137" spans="1:14">
      <c r="A137" s="27" t="s">
        <v>54</v>
      </c>
      <c r="B137" s="16">
        <f t="shared" ref="B137:M137" si="124">B63/2.7</f>
        <v>41.570370370370362</v>
      </c>
      <c r="C137" s="16">
        <f t="shared" si="124"/>
        <v>37.044444444444437</v>
      </c>
      <c r="D137" s="16">
        <f t="shared" si="124"/>
        <v>62.529629629629632</v>
      </c>
      <c r="E137" s="16">
        <f t="shared" si="124"/>
        <v>44.407407407407405</v>
      </c>
      <c r="F137" s="16">
        <f t="shared" si="124"/>
        <v>53.55185185185185</v>
      </c>
      <c r="G137" s="16">
        <f t="shared" si="124"/>
        <v>84.129629629629619</v>
      </c>
      <c r="H137" s="16">
        <f t="shared" si="124"/>
        <v>72.862962962962953</v>
      </c>
      <c r="I137" s="16">
        <f t="shared" si="124"/>
        <v>104.96666666666667</v>
      </c>
      <c r="J137" s="16">
        <f t="shared" si="124"/>
        <v>116.65555555555555</v>
      </c>
      <c r="K137" s="16">
        <f t="shared" si="124"/>
        <v>124.8185185185185</v>
      </c>
      <c r="L137" s="16">
        <f t="shared" si="124"/>
        <v>25.55925925925926</v>
      </c>
      <c r="M137" s="16">
        <f t="shared" si="124"/>
        <v>141.99259259259259</v>
      </c>
      <c r="N137" s="16">
        <f t="shared" ref="N137" si="125">N63/2.7</f>
        <v>120.95185185185184</v>
      </c>
    </row>
    <row r="138" spans="1:14">
      <c r="A138" s="27" t="s">
        <v>55</v>
      </c>
      <c r="B138" s="16">
        <f t="shared" ref="B138:M138" si="126">B64/2.7</f>
        <v>25.781481481481478</v>
      </c>
      <c r="C138" s="16">
        <f t="shared" si="126"/>
        <v>49.348148148148148</v>
      </c>
      <c r="D138" s="16">
        <f t="shared" si="126"/>
        <v>25.274074074074072</v>
      </c>
      <c r="E138" s="16">
        <f t="shared" si="126"/>
        <v>28.214814814814815</v>
      </c>
      <c r="F138" s="16">
        <f t="shared" si="126"/>
        <v>27.43333333333333</v>
      </c>
      <c r="G138" s="16">
        <f t="shared" si="126"/>
        <v>28.911111111111111</v>
      </c>
      <c r="H138" s="16">
        <f t="shared" si="126"/>
        <v>92.096296296296288</v>
      </c>
      <c r="I138" s="16">
        <f t="shared" si="126"/>
        <v>29.56296296296296</v>
      </c>
      <c r="J138" s="16">
        <f t="shared" si="126"/>
        <v>23.740740740740737</v>
      </c>
      <c r="K138" s="16">
        <f t="shared" si="126"/>
        <v>30.725925925925921</v>
      </c>
      <c r="L138" s="16">
        <f t="shared" si="126"/>
        <v>24.585185185185182</v>
      </c>
      <c r="M138" s="16">
        <f t="shared" si="126"/>
        <v>24.059259259259257</v>
      </c>
      <c r="N138" s="16">
        <f t="shared" ref="N138" si="127">N64/2.7</f>
        <v>21.999999999999996</v>
      </c>
    </row>
    <row r="139" spans="1:14">
      <c r="A139" s="27" t="s">
        <v>56</v>
      </c>
      <c r="B139" s="16">
        <f t="shared" ref="B139:M139" si="128">B65/2.7</f>
        <v>0</v>
      </c>
      <c r="C139" s="16">
        <f t="shared" si="128"/>
        <v>0</v>
      </c>
      <c r="D139" s="16">
        <f t="shared" si="128"/>
        <v>0</v>
      </c>
      <c r="E139" s="16">
        <f t="shared" si="128"/>
        <v>0</v>
      </c>
      <c r="F139" s="16">
        <f t="shared" si="128"/>
        <v>0</v>
      </c>
      <c r="G139" s="16">
        <f t="shared" si="128"/>
        <v>0</v>
      </c>
      <c r="H139" s="16">
        <f t="shared" si="128"/>
        <v>0</v>
      </c>
      <c r="I139" s="16">
        <f t="shared" si="128"/>
        <v>0</v>
      </c>
      <c r="J139" s="16">
        <f t="shared" si="128"/>
        <v>0</v>
      </c>
      <c r="K139" s="16">
        <f t="shared" si="128"/>
        <v>0</v>
      </c>
      <c r="L139" s="16">
        <f t="shared" si="128"/>
        <v>0</v>
      </c>
      <c r="M139" s="16">
        <f t="shared" si="128"/>
        <v>0</v>
      </c>
      <c r="N139" s="16">
        <f t="shared" ref="N139" si="129">N65/2.7</f>
        <v>0</v>
      </c>
    </row>
    <row r="140" spans="1:14">
      <c r="A140" s="27" t="s">
        <v>57</v>
      </c>
      <c r="B140" s="16">
        <f t="shared" ref="B140:M140" si="130">B66/2.7</f>
        <v>0</v>
      </c>
      <c r="C140" s="16">
        <f t="shared" si="130"/>
        <v>0</v>
      </c>
      <c r="D140" s="16">
        <f t="shared" si="130"/>
        <v>0</v>
      </c>
      <c r="E140" s="16">
        <f t="shared" si="130"/>
        <v>0</v>
      </c>
      <c r="F140" s="16">
        <f t="shared" si="130"/>
        <v>0</v>
      </c>
      <c r="G140" s="16">
        <f t="shared" si="130"/>
        <v>0</v>
      </c>
      <c r="H140" s="16">
        <f t="shared" si="130"/>
        <v>0</v>
      </c>
      <c r="I140" s="16">
        <f t="shared" si="130"/>
        <v>0</v>
      </c>
      <c r="J140" s="16">
        <f t="shared" si="130"/>
        <v>0</v>
      </c>
      <c r="K140" s="16">
        <f t="shared" si="130"/>
        <v>0</v>
      </c>
      <c r="L140" s="16">
        <f t="shared" si="130"/>
        <v>0</v>
      </c>
      <c r="M140" s="16">
        <f t="shared" si="130"/>
        <v>0</v>
      </c>
      <c r="N140" s="16">
        <f t="shared" ref="N140" si="131">N66/2.7</f>
        <v>0</v>
      </c>
    </row>
    <row r="141" spans="1:14">
      <c r="A141" s="27" t="s">
        <v>34</v>
      </c>
      <c r="B141" s="16">
        <f t="shared" ref="B141:M141" si="132">B67/2.7</f>
        <v>0</v>
      </c>
      <c r="C141" s="16">
        <f t="shared" si="132"/>
        <v>0</v>
      </c>
      <c r="D141" s="16">
        <f t="shared" si="132"/>
        <v>0</v>
      </c>
      <c r="E141" s="16">
        <f t="shared" si="132"/>
        <v>0</v>
      </c>
      <c r="F141" s="16">
        <f t="shared" si="132"/>
        <v>0</v>
      </c>
      <c r="G141" s="16">
        <f t="shared" si="132"/>
        <v>0</v>
      </c>
      <c r="H141" s="16">
        <f t="shared" si="132"/>
        <v>0</v>
      </c>
      <c r="I141" s="16">
        <f t="shared" si="132"/>
        <v>0</v>
      </c>
      <c r="J141" s="16">
        <f t="shared" si="132"/>
        <v>0</v>
      </c>
      <c r="K141" s="16">
        <f t="shared" si="132"/>
        <v>0</v>
      </c>
      <c r="L141" s="16">
        <f t="shared" si="132"/>
        <v>0</v>
      </c>
      <c r="M141" s="16">
        <f t="shared" si="132"/>
        <v>0</v>
      </c>
      <c r="N141" s="16">
        <f t="shared" ref="N141" si="133">N67/2.7</f>
        <v>0</v>
      </c>
    </row>
    <row r="142" spans="1:14">
      <c r="A142" s="27" t="s">
        <v>35</v>
      </c>
      <c r="B142" s="16">
        <f t="shared" ref="B142:M142" si="134">B68/2.7</f>
        <v>0</v>
      </c>
      <c r="C142" s="16">
        <f t="shared" si="134"/>
        <v>0</v>
      </c>
      <c r="D142" s="16">
        <f t="shared" si="134"/>
        <v>0</v>
      </c>
      <c r="E142" s="16">
        <f t="shared" si="134"/>
        <v>0</v>
      </c>
      <c r="F142" s="16">
        <f t="shared" si="134"/>
        <v>0</v>
      </c>
      <c r="G142" s="16">
        <f t="shared" si="134"/>
        <v>0</v>
      </c>
      <c r="H142" s="16">
        <f t="shared" si="134"/>
        <v>0</v>
      </c>
      <c r="I142" s="16">
        <f t="shared" si="134"/>
        <v>0</v>
      </c>
      <c r="J142" s="16">
        <f t="shared" si="134"/>
        <v>0</v>
      </c>
      <c r="K142" s="16">
        <f t="shared" si="134"/>
        <v>0</v>
      </c>
      <c r="L142" s="16">
        <f t="shared" si="134"/>
        <v>0</v>
      </c>
      <c r="M142" s="16">
        <f t="shared" si="134"/>
        <v>0</v>
      </c>
      <c r="N142" s="16">
        <f t="shared" ref="N142" si="135">N68/2.7</f>
        <v>0</v>
      </c>
    </row>
    <row r="143" spans="1:14" ht="13.5" thickBot="1">
      <c r="A143" s="28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</row>
  </sheetData>
  <printOptions horizontalCentered="1" verticalCentered="1"/>
  <pageMargins left="0.7" right="0.7" top="0.75" bottom="0.75" header="0.3" footer="0.3"/>
  <pageSetup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LCECCBFORMA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Marissa Ramotar</dc:creator>
  <cp:lastModifiedBy>Marissa Ramotar</cp:lastModifiedBy>
  <dcterms:created xsi:type="dcterms:W3CDTF">2025-08-12T14:04:16Z</dcterms:created>
  <dcterms:modified xsi:type="dcterms:W3CDTF">2025-08-12T20:43:23Z</dcterms:modified>
</cp:coreProperties>
</file>