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T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I44" i="1" s="1"/>
  <c r="H104" i="1"/>
  <c r="H44" i="1" s="1"/>
  <c r="G104" i="1"/>
  <c r="G44" i="1" s="1"/>
  <c r="F104" i="1"/>
  <c r="F44" i="1" s="1"/>
  <c r="E104" i="1"/>
  <c r="E44" i="1" s="1"/>
  <c r="D104" i="1"/>
  <c r="D44" i="1" s="1"/>
  <c r="C104" i="1"/>
  <c r="C44" i="1" s="1"/>
  <c r="B104" i="1"/>
  <c r="B44" i="1" s="1"/>
  <c r="I96" i="1"/>
  <c r="I36" i="1" s="1"/>
  <c r="H96" i="1"/>
  <c r="H36" i="1" s="1"/>
  <c r="G96" i="1"/>
  <c r="G36" i="1" s="1"/>
  <c r="F96" i="1"/>
  <c r="F36" i="1" s="1"/>
  <c r="E96" i="1"/>
  <c r="E36" i="1" s="1"/>
  <c r="D96" i="1"/>
  <c r="D36" i="1" s="1"/>
  <c r="C96" i="1"/>
  <c r="C36" i="1" s="1"/>
  <c r="B96" i="1"/>
  <c r="B36" i="1" s="1"/>
  <c r="I89" i="1"/>
  <c r="I29" i="1" s="1"/>
  <c r="H89" i="1"/>
  <c r="H88" i="1" s="1"/>
  <c r="G89" i="1"/>
  <c r="G29" i="1" s="1"/>
  <c r="F89" i="1"/>
  <c r="F29" i="1" s="1"/>
  <c r="E89" i="1"/>
  <c r="E29" i="1" s="1"/>
  <c r="D89" i="1"/>
  <c r="D88" i="1" s="1"/>
  <c r="C89" i="1"/>
  <c r="C88" i="1" s="1"/>
  <c r="B89" i="1"/>
  <c r="B88" i="1" s="1"/>
  <c r="I88" i="1"/>
  <c r="G88" i="1"/>
  <c r="E81" i="1"/>
  <c r="E71" i="1" s="1"/>
  <c r="E70" i="1" s="1"/>
  <c r="D81" i="1"/>
  <c r="D71" i="1" s="1"/>
  <c r="C81" i="1"/>
  <c r="C71" i="1" s="1"/>
  <c r="B81" i="1"/>
  <c r="B21" i="1" s="1"/>
  <c r="I71" i="1"/>
  <c r="I70" i="1" s="1"/>
  <c r="H71" i="1"/>
  <c r="H70" i="1" s="1"/>
  <c r="G71" i="1"/>
  <c r="F71" i="1"/>
  <c r="F70" i="1" s="1"/>
  <c r="I49" i="1"/>
  <c r="H49" i="1"/>
  <c r="G49" i="1"/>
  <c r="F49" i="1"/>
  <c r="E49" i="1"/>
  <c r="D49" i="1"/>
  <c r="C49" i="1"/>
  <c r="B49" i="1"/>
  <c r="I48" i="1"/>
  <c r="H48" i="1"/>
  <c r="G48" i="1"/>
  <c r="F48" i="1"/>
  <c r="E48" i="1"/>
  <c r="D48" i="1"/>
  <c r="C48" i="1"/>
  <c r="B48" i="1"/>
  <c r="I47" i="1"/>
  <c r="H47" i="1"/>
  <c r="G47" i="1"/>
  <c r="F47" i="1"/>
  <c r="E47" i="1"/>
  <c r="D47" i="1"/>
  <c r="C47" i="1"/>
  <c r="B47" i="1"/>
  <c r="I46" i="1"/>
  <c r="H46" i="1"/>
  <c r="G46" i="1"/>
  <c r="F46" i="1"/>
  <c r="E46" i="1"/>
  <c r="D46" i="1"/>
  <c r="C46" i="1"/>
  <c r="B46" i="1"/>
  <c r="I45" i="1"/>
  <c r="H45" i="1"/>
  <c r="G45" i="1"/>
  <c r="F45" i="1"/>
  <c r="E45" i="1"/>
  <c r="D45" i="1"/>
  <c r="C45" i="1"/>
  <c r="B45" i="1"/>
  <c r="I38" i="1"/>
  <c r="H38" i="1"/>
  <c r="G38" i="1"/>
  <c r="F38" i="1"/>
  <c r="E38" i="1"/>
  <c r="D38" i="1"/>
  <c r="C38" i="1"/>
  <c r="B38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C29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3" i="1"/>
  <c r="H23" i="1"/>
  <c r="G23" i="1"/>
  <c r="F23" i="1"/>
  <c r="E23" i="1"/>
  <c r="D23" i="1"/>
  <c r="C23" i="1"/>
  <c r="B23" i="1"/>
  <c r="I21" i="1"/>
  <c r="H21" i="1"/>
  <c r="G21" i="1"/>
  <c r="F21" i="1"/>
  <c r="E21" i="1"/>
  <c r="C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E88" i="1" l="1"/>
  <c r="E101" i="1" s="1"/>
  <c r="F88" i="1"/>
  <c r="F101" i="1" s="1"/>
  <c r="H11" i="1"/>
  <c r="H10" i="1" s="1"/>
  <c r="D21" i="1"/>
  <c r="G100" i="1"/>
  <c r="F11" i="1"/>
  <c r="F10" i="1" s="1"/>
  <c r="C100" i="1"/>
  <c r="C70" i="1"/>
  <c r="C101" i="1" s="1"/>
  <c r="C11" i="1"/>
  <c r="C10" i="1" s="1"/>
  <c r="C28" i="1"/>
  <c r="F28" i="1"/>
  <c r="B71" i="1"/>
  <c r="B100" i="1" s="1"/>
  <c r="G11" i="1"/>
  <c r="G10" i="1" s="1"/>
  <c r="G28" i="1"/>
  <c r="B29" i="1"/>
  <c r="B28" i="1" s="1"/>
  <c r="G70" i="1"/>
  <c r="F100" i="1"/>
  <c r="E28" i="1"/>
  <c r="I28" i="1"/>
  <c r="D70" i="1"/>
  <c r="D11" i="1"/>
  <c r="D100" i="1"/>
  <c r="I101" i="1"/>
  <c r="I102" i="1"/>
  <c r="I111" i="1" s="1"/>
  <c r="I51" i="1" s="1"/>
  <c r="H101" i="1"/>
  <c r="H102" i="1"/>
  <c r="H111" i="1" s="1"/>
  <c r="H51" i="1" s="1"/>
  <c r="H100" i="1"/>
  <c r="I100" i="1"/>
  <c r="D29" i="1"/>
  <c r="D28" i="1" s="1"/>
  <c r="H29" i="1"/>
  <c r="E100" i="1"/>
  <c r="E11" i="1"/>
  <c r="I11" i="1"/>
  <c r="E102" i="1" l="1"/>
  <c r="E111" i="1" s="1"/>
  <c r="E51" i="1" s="1"/>
  <c r="F102" i="1"/>
  <c r="F111" i="1" s="1"/>
  <c r="F51" i="1" s="1"/>
  <c r="F40" i="1"/>
  <c r="F42" i="1"/>
  <c r="C40" i="1"/>
  <c r="C102" i="1"/>
  <c r="C111" i="1" s="1"/>
  <c r="C51" i="1" s="1"/>
  <c r="G42" i="1"/>
  <c r="C42" i="1"/>
  <c r="B11" i="1"/>
  <c r="B10" i="1" s="1"/>
  <c r="B42" i="1" s="1"/>
  <c r="G40" i="1"/>
  <c r="B70" i="1"/>
  <c r="B101" i="1" s="1"/>
  <c r="G102" i="1"/>
  <c r="G111" i="1" s="1"/>
  <c r="G51" i="1" s="1"/>
  <c r="G101" i="1"/>
  <c r="I40" i="1"/>
  <c r="I10" i="1"/>
  <c r="I42" i="1" s="1"/>
  <c r="H28" i="1"/>
  <c r="H42" i="1" s="1"/>
  <c r="H40" i="1"/>
  <c r="E10" i="1"/>
  <c r="E42" i="1" s="1"/>
  <c r="E40" i="1"/>
  <c r="D10" i="1"/>
  <c r="D42" i="1" s="1"/>
  <c r="D40" i="1"/>
  <c r="D101" i="1"/>
  <c r="D102" i="1"/>
  <c r="D111" i="1" s="1"/>
  <c r="D51" i="1" s="1"/>
  <c r="B40" i="1" l="1"/>
  <c r="B102" i="1"/>
  <c r="B111" i="1" s="1"/>
  <c r="B51" i="1" s="1"/>
</calcChain>
</file>

<file path=xl/sharedStrings.xml><?xml version="1.0" encoding="utf-8"?>
<sst xmlns="http://schemas.openxmlformats.org/spreadsheetml/2006/main" count="116" uniqueCount="58">
  <si>
    <t>TURKS AND CAICOS ISLANDS</t>
  </si>
  <si>
    <t>Summary of Central Government Operations</t>
  </si>
  <si>
    <t>Millions of Eastern Caribbean dollars (EC$ Mn.)</t>
  </si>
  <si>
    <t>ACCOUNTS</t>
  </si>
  <si>
    <t>2012/13</t>
  </si>
  <si>
    <r>
      <t xml:space="preserve">2013/14 </t>
    </r>
    <r>
      <rPr>
        <b/>
        <vertAlign val="superscript"/>
        <sz val="11"/>
        <color theme="1"/>
        <rFont val="Calibri"/>
        <family val="2"/>
        <scheme val="minor"/>
      </rPr>
      <t>a/</t>
    </r>
  </si>
  <si>
    <t>2014/15</t>
  </si>
  <si>
    <r>
      <t xml:space="preserve">2015/16 </t>
    </r>
    <r>
      <rPr>
        <b/>
        <vertAlign val="superscript"/>
        <sz val="11"/>
        <color theme="1"/>
        <rFont val="Calibri"/>
        <family val="2"/>
        <scheme val="minor"/>
      </rPr>
      <t>e/</t>
    </r>
  </si>
  <si>
    <t>2016/17</t>
  </si>
  <si>
    <t>2017/18</t>
  </si>
  <si>
    <t>2018/19</t>
  </si>
  <si>
    <r>
      <t xml:space="preserve">2019/20 </t>
    </r>
    <r>
      <rPr>
        <b/>
        <vertAlign val="superscript"/>
        <sz val="11"/>
        <color theme="1"/>
        <rFont val="Calibri"/>
        <family val="2"/>
        <scheme val="minor"/>
      </rPr>
      <t>a/</t>
    </r>
  </si>
  <si>
    <t>TOTAL REVENUE AND GRANTS (1+2+3)</t>
  </si>
  <si>
    <t>1. Current Revenue</t>
  </si>
  <si>
    <t>Accommodation Tax</t>
  </si>
  <si>
    <t>Import Duties</t>
  </si>
  <si>
    <t>Other Customs Duties</t>
  </si>
  <si>
    <t>Work Permit and Other Immigration Fees</t>
  </si>
  <si>
    <t>Business and Banking Related Receipts</t>
  </si>
  <si>
    <t>Stamp Duty on Land Transactions</t>
  </si>
  <si>
    <t>Airport and Air Travel Taxes</t>
  </si>
  <si>
    <t>Vehicle and Driver Licence Fees</t>
  </si>
  <si>
    <t>Fuel Tax</t>
  </si>
  <si>
    <t>Other Receipts</t>
  </si>
  <si>
    <t>2. Capital Revenue</t>
  </si>
  <si>
    <t>3. Grants and Other Receipts</t>
  </si>
  <si>
    <t>Grants</t>
  </si>
  <si>
    <t>TOTAL EXPENDITURE AND NET LENDING (4+5)</t>
  </si>
  <si>
    <t xml:space="preserve">4. Recurrent Expenditure </t>
  </si>
  <si>
    <t>Salaries, Wages and Allowances</t>
  </si>
  <si>
    <t>Pensions and Gratuities</t>
  </si>
  <si>
    <t>Other Re-current Expenses</t>
  </si>
  <si>
    <t xml:space="preserve">5. Non-Recurrent Expenditure </t>
  </si>
  <si>
    <t>Interest Payments</t>
  </si>
  <si>
    <t>Other Expenses</t>
  </si>
  <si>
    <r>
      <t xml:space="preserve">6. Capital Expenditure </t>
    </r>
    <r>
      <rPr>
        <b/>
        <vertAlign val="superscript"/>
        <sz val="10"/>
        <color theme="1"/>
        <rFont val="Arial"/>
        <family val="2"/>
      </rPr>
      <t>1/</t>
    </r>
  </si>
  <si>
    <t>CURRENT ACCOUNT BALANCE (1-4)</t>
  </si>
  <si>
    <t>PRIMARY BALANCE</t>
  </si>
  <si>
    <t>…</t>
  </si>
  <si>
    <t>OPERATING SURPLUS/(DEFICIT)</t>
  </si>
  <si>
    <t>FINANCING</t>
  </si>
  <si>
    <t>New Borrowing</t>
  </si>
  <si>
    <t>Bond Repurchase Inflows</t>
  </si>
  <si>
    <t>TC Invest Principal Inflows</t>
  </si>
  <si>
    <t>Transfer from Sinking Fund</t>
  </si>
  <si>
    <t>Debt Repayment</t>
  </si>
  <si>
    <t>NET CASH FLOW BEFORE TRANSFERS</t>
  </si>
  <si>
    <t>Notes:</t>
  </si>
  <si>
    <r>
      <rPr>
        <i/>
        <vertAlign val="superscript"/>
        <sz val="10"/>
        <rFont val="Arial"/>
        <family val="2"/>
      </rPr>
      <t>a/</t>
    </r>
    <r>
      <rPr>
        <i/>
        <sz val="10"/>
        <rFont val="Arial"/>
        <family val="2"/>
      </rPr>
      <t xml:space="preserve">  Data for this period are unaudited.</t>
    </r>
  </si>
  <si>
    <r>
      <rPr>
        <i/>
        <vertAlign val="superscript"/>
        <sz val="10"/>
        <rFont val="Arial"/>
        <family val="2"/>
      </rPr>
      <t>e/</t>
    </r>
    <r>
      <rPr>
        <i/>
        <sz val="10"/>
        <rFont val="Arial"/>
        <family val="2"/>
      </rPr>
      <t xml:space="preserve">  Data for this year are Outturn figures</t>
    </r>
  </si>
  <si>
    <r>
      <rPr>
        <i/>
        <vertAlign val="superscript"/>
        <sz val="10"/>
        <rFont val="Arial"/>
        <family val="2"/>
      </rPr>
      <t>1/</t>
    </r>
    <r>
      <rPr>
        <i/>
        <sz val="10"/>
        <rFont val="Arial"/>
        <family val="2"/>
      </rPr>
      <t xml:space="preserve">  Refers to Capital Contribution and includes Development Fund Contribution and National Wealth Fund Contribution</t>
    </r>
  </si>
  <si>
    <t>Methodology Notes:</t>
  </si>
  <si>
    <r>
      <t xml:space="preserve">The format used by TCI </t>
    </r>
    <r>
      <rPr>
        <b/>
        <sz val="11"/>
        <color theme="1"/>
        <rFont val="Calibri"/>
        <family val="2"/>
        <scheme val="minor"/>
      </rPr>
      <t>partially</t>
    </r>
    <r>
      <rPr>
        <sz val="11"/>
        <color theme="1"/>
        <rFont val="Calibri"/>
        <family val="2"/>
        <scheme val="minor"/>
      </rPr>
      <t xml:space="preserve"> reflects the </t>
    </r>
    <r>
      <rPr>
        <b/>
        <sz val="11"/>
        <color theme="1"/>
        <rFont val="Calibri"/>
        <family val="2"/>
        <scheme val="minor"/>
      </rPr>
      <t>Statement of Sources and Uses of Cash,</t>
    </r>
    <r>
      <rPr>
        <sz val="11"/>
        <color theme="1"/>
        <rFont val="Calibri"/>
        <family val="2"/>
        <scheme val="minor"/>
      </rPr>
      <t xml:space="preserve"> as recommended in the GFSM 2014 (para 4.32-4.35), which records transactions when using the cash basis of recording. In the recommended format, Net cash inflow from operating activities (Operating surplus/(Deficit), in this table) PLUS Financing EQUAL Net change in the stock of cash (Net Cash Flow, in the table).</t>
    </r>
  </si>
  <si>
    <t>Millions of United States Dollars (US$ Mn.)</t>
  </si>
  <si>
    <t>TOTAL EXPENDITURE AND NET LENDING (4+5+6)</t>
  </si>
  <si>
    <t>Other Recurrent Expenses</t>
  </si>
  <si>
    <t>Source:</t>
  </si>
  <si>
    <t>From 2011/12: Government of the Turks and Caicos Islands Budget estimates (https://www.gov.tc/tcigbudget)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</si>
</sst>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_);_(* \(#,##0.0\);_(* &quot;-&quot;??_);_(@_)"/>
    <numFmt numFmtId="165" formatCode="_(* #,##0.000_);_(* \(#,##0.000\);_(* &quot;-&quot;??_);_(@_)"/>
    <numFmt numFmtId="166" formatCode="#,##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name val="Arial MT"/>
    </font>
    <font>
      <b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0"/>
      <name val="Arial MT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14" fontId="2" fillId="0" borderId="0" xfId="0" applyNumberFormat="1" applyFont="1" applyFill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1" applyFont="1" applyBorder="1"/>
    <xf numFmtId="164" fontId="1" fillId="0" borderId="0" xfId="0" applyNumberFormat="1" applyFont="1"/>
    <xf numFmtId="0" fontId="4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4"/>
    </xf>
    <xf numFmtId="164" fontId="0" fillId="0" borderId="0" xfId="0" applyNumberFormat="1"/>
    <xf numFmtId="0" fontId="6" fillId="0" borderId="0" xfId="1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164" fontId="1" fillId="0" borderId="0" xfId="0" applyNumberFormat="1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indent="2"/>
    </xf>
    <xf numFmtId="164" fontId="0" fillId="0" borderId="0" xfId="0" applyNumberFormat="1" applyAlignment="1">
      <alignment horizontal="righ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indent="3"/>
    </xf>
    <xf numFmtId="3" fontId="0" fillId="0" borderId="2" xfId="0" applyNumberFormat="1" applyBorder="1"/>
    <xf numFmtId="0" fontId="10" fillId="0" borderId="0" xfId="0" applyFont="1" applyFill="1" applyBorder="1" applyAlignment="1">
      <alignment horizontal="left"/>
    </xf>
    <xf numFmtId="3" fontId="0" fillId="0" borderId="0" xfId="0" applyNumberFormat="1"/>
    <xf numFmtId="0" fontId="9" fillId="0" borderId="0" xfId="0" applyFont="1" applyFill="1" applyBorder="1" applyAlignment="1">
      <alignment horizontal="left"/>
    </xf>
    <xf numFmtId="165" fontId="0" fillId="0" borderId="0" xfId="0" applyNumberFormat="1" applyAlignment="1">
      <alignment horizontal="right"/>
    </xf>
    <xf numFmtId="166" fontId="0" fillId="0" borderId="0" xfId="0" applyNumberFormat="1"/>
    <xf numFmtId="0" fontId="12" fillId="0" borderId="0" xfId="0" applyFont="1"/>
    <xf numFmtId="0" fontId="0" fillId="0" borderId="0" xfId="0" applyAlignment="1">
      <alignment vertical="top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6"/>
  <sheetViews>
    <sheetView tabSelected="1" workbookViewId="0">
      <selection activeCell="A3" sqref="A3"/>
    </sheetView>
  </sheetViews>
  <sheetFormatPr defaultRowHeight="15"/>
  <cols>
    <col min="1" max="1" width="46.28515625" customWidth="1"/>
    <col min="5" max="5" width="9.7109375" bestFit="1" customWidth="1"/>
    <col min="6" max="9" width="10" bestFit="1" customWidth="1"/>
  </cols>
  <sheetData>
    <row r="4" spans="1:9">
      <c r="A4" s="1" t="s">
        <v>0</v>
      </c>
    </row>
    <row r="5" spans="1:9">
      <c r="A5" s="1" t="s">
        <v>1</v>
      </c>
    </row>
    <row r="6" spans="1:9">
      <c r="A6" s="1"/>
    </row>
    <row r="7" spans="1:9">
      <c r="A7" s="1" t="s">
        <v>2</v>
      </c>
    </row>
    <row r="8" spans="1:9" ht="24" customHeight="1" thickBot="1">
      <c r="A8" s="2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</row>
    <row r="10" spans="1:9">
      <c r="A10" s="4" t="s">
        <v>12</v>
      </c>
      <c r="B10" s="5">
        <f t="shared" ref="B10:I10" si="0">B11+B23+B25</f>
        <v>648.6409961999999</v>
      </c>
      <c r="C10" s="5">
        <f t="shared" si="0"/>
        <v>562.31858609999995</v>
      </c>
      <c r="D10" s="5">
        <f t="shared" si="0"/>
        <v>682.975638</v>
      </c>
      <c r="E10" s="5">
        <f t="shared" si="0"/>
        <v>715.29825870000002</v>
      </c>
      <c r="F10" s="5">
        <f t="shared" si="0"/>
        <v>721.16992440000001</v>
      </c>
      <c r="G10" s="5">
        <f t="shared" si="0"/>
        <v>761.86395449999998</v>
      </c>
      <c r="H10" s="5">
        <f t="shared" si="0"/>
        <v>850.56683039999996</v>
      </c>
      <c r="I10" s="5">
        <f t="shared" si="0"/>
        <v>850.51868130000003</v>
      </c>
    </row>
    <row r="11" spans="1:9">
      <c r="A11" s="6" t="s">
        <v>13</v>
      </c>
      <c r="B11" s="5">
        <f t="shared" ref="B11:I21" si="1">B71*2.7</f>
        <v>486.79070309999997</v>
      </c>
      <c r="C11" s="5">
        <f t="shared" si="1"/>
        <v>541.52127719999999</v>
      </c>
      <c r="D11" s="5">
        <f t="shared" si="1"/>
        <v>665.44665480000003</v>
      </c>
      <c r="E11" s="5">
        <f t="shared" si="1"/>
        <v>691.0929450000001</v>
      </c>
      <c r="F11" s="5">
        <f t="shared" si="1"/>
        <v>709.96710870000004</v>
      </c>
      <c r="G11" s="5">
        <f t="shared" si="1"/>
        <v>705.82279500000004</v>
      </c>
      <c r="H11" s="5">
        <f t="shared" si="1"/>
        <v>826.17647220000003</v>
      </c>
      <c r="I11" s="5">
        <f t="shared" si="1"/>
        <v>847.21885200000008</v>
      </c>
    </row>
    <row r="12" spans="1:9">
      <c r="A12" s="7" t="s">
        <v>14</v>
      </c>
      <c r="B12" s="8">
        <f t="shared" si="1"/>
        <v>91.867729499999996</v>
      </c>
      <c r="C12" s="8">
        <f t="shared" si="1"/>
        <v>110.559951</v>
      </c>
      <c r="D12" s="8">
        <f t="shared" si="1"/>
        <v>139.9936716</v>
      </c>
      <c r="E12" s="8">
        <f t="shared" si="1"/>
        <v>160.73585730000002</v>
      </c>
      <c r="F12" s="8">
        <f t="shared" si="1"/>
        <v>166.16973150000001</v>
      </c>
      <c r="G12" s="8">
        <f t="shared" si="1"/>
        <v>159.71118840000003</v>
      </c>
      <c r="H12" s="8">
        <f t="shared" si="1"/>
        <v>181.48969890000001</v>
      </c>
      <c r="I12" s="8">
        <f t="shared" si="1"/>
        <v>201.9695418</v>
      </c>
    </row>
    <row r="13" spans="1:9">
      <c r="A13" s="7" t="s">
        <v>15</v>
      </c>
      <c r="B13" s="8">
        <f t="shared" si="1"/>
        <v>131.1707088</v>
      </c>
      <c r="C13" s="8">
        <f t="shared" si="1"/>
        <v>142.28752950000001</v>
      </c>
      <c r="D13" s="8">
        <f t="shared" si="1"/>
        <v>166.24312290000003</v>
      </c>
      <c r="E13" s="8">
        <f t="shared" si="1"/>
        <v>183.22159500000001</v>
      </c>
      <c r="F13" s="8">
        <f t="shared" si="1"/>
        <v>189.14243850000003</v>
      </c>
      <c r="G13" s="8">
        <f t="shared" si="1"/>
        <v>183.4255125</v>
      </c>
      <c r="H13" s="8">
        <f t="shared" si="1"/>
        <v>206.73994500000003</v>
      </c>
      <c r="I13" s="8">
        <f t="shared" si="1"/>
        <v>212.46646949999999</v>
      </c>
    </row>
    <row r="14" spans="1:9">
      <c r="A14" s="7" t="s">
        <v>16</v>
      </c>
      <c r="B14" s="8">
        <f t="shared" si="1"/>
        <v>59.352992999999998</v>
      </c>
      <c r="C14" s="8">
        <f t="shared" si="1"/>
        <v>76.972150800000009</v>
      </c>
      <c r="D14" s="8">
        <f t="shared" si="1"/>
        <v>95.161173300000002</v>
      </c>
      <c r="E14" s="8">
        <f t="shared" si="1"/>
        <v>86.722061400000001</v>
      </c>
      <c r="F14" s="8">
        <f t="shared" si="1"/>
        <v>79.139808000000002</v>
      </c>
      <c r="G14" s="8">
        <f t="shared" si="1"/>
        <v>90.489530700000003</v>
      </c>
      <c r="H14" s="8">
        <f t="shared" si="1"/>
        <v>94.425307200000006</v>
      </c>
      <c r="I14" s="8">
        <f t="shared" si="1"/>
        <v>97.701084899999998</v>
      </c>
    </row>
    <row r="15" spans="1:9">
      <c r="A15" s="7" t="s">
        <v>17</v>
      </c>
      <c r="B15" s="8">
        <f t="shared" si="1"/>
        <v>41.516193600000001</v>
      </c>
      <c r="C15" s="8">
        <f t="shared" si="1"/>
        <v>50.967565200000003</v>
      </c>
      <c r="D15" s="8">
        <f t="shared" si="1"/>
        <v>63.710685000000005</v>
      </c>
      <c r="E15" s="8">
        <f t="shared" si="1"/>
        <v>68.348253600000007</v>
      </c>
      <c r="F15" s="8">
        <f t="shared" si="1"/>
        <v>69.957480599999997</v>
      </c>
      <c r="G15" s="8">
        <f t="shared" si="1"/>
        <v>62.761529700000011</v>
      </c>
      <c r="H15" s="8">
        <f t="shared" si="1"/>
        <v>79.690089600000007</v>
      </c>
      <c r="I15" s="8">
        <f t="shared" si="1"/>
        <v>88.621479000000008</v>
      </c>
    </row>
    <row r="16" spans="1:9">
      <c r="A16" s="7" t="s">
        <v>18</v>
      </c>
      <c r="B16" s="8">
        <f t="shared" si="1"/>
        <v>19.581285600000001</v>
      </c>
      <c r="C16" s="8">
        <f t="shared" si="1"/>
        <v>19.8903654</v>
      </c>
      <c r="D16" s="8">
        <f t="shared" si="1"/>
        <v>25.420213800000003</v>
      </c>
      <c r="E16" s="8">
        <f t="shared" si="1"/>
        <v>18.180358200000001</v>
      </c>
      <c r="F16" s="8">
        <f t="shared" si="1"/>
        <v>10.797275700000002</v>
      </c>
      <c r="G16" s="8">
        <f t="shared" si="1"/>
        <v>10.664705700000001</v>
      </c>
      <c r="H16" s="8">
        <f t="shared" si="1"/>
        <v>12.971558699999999</v>
      </c>
      <c r="I16" s="8">
        <f t="shared" si="1"/>
        <v>12.442296600000001</v>
      </c>
    </row>
    <row r="17" spans="1:9">
      <c r="A17" s="7" t="s">
        <v>19</v>
      </c>
      <c r="B17" s="8">
        <f t="shared" si="1"/>
        <v>37.604212199999999</v>
      </c>
      <c r="C17" s="8">
        <f t="shared" si="1"/>
        <v>59.250131100000004</v>
      </c>
      <c r="D17" s="8">
        <f t="shared" si="1"/>
        <v>69.729084900000004</v>
      </c>
      <c r="E17" s="8">
        <f t="shared" si="1"/>
        <v>67.354626600000003</v>
      </c>
      <c r="F17" s="8">
        <f t="shared" si="1"/>
        <v>74.746424700000006</v>
      </c>
      <c r="G17" s="8">
        <f t="shared" si="1"/>
        <v>71.696199600000014</v>
      </c>
      <c r="H17" s="8">
        <f t="shared" si="1"/>
        <v>78.161252400000009</v>
      </c>
      <c r="I17" s="8">
        <f t="shared" si="1"/>
        <v>89.255744100000001</v>
      </c>
    </row>
    <row r="18" spans="1:9">
      <c r="A18" s="7" t="s">
        <v>20</v>
      </c>
      <c r="B18" s="8">
        <f t="shared" si="1"/>
        <v>4.0500000000000007</v>
      </c>
      <c r="C18" s="8">
        <f t="shared" si="1"/>
        <v>0</v>
      </c>
      <c r="D18" s="8">
        <f t="shared" si="1"/>
        <v>0</v>
      </c>
      <c r="E18" s="8">
        <f t="shared" si="1"/>
        <v>0</v>
      </c>
      <c r="F18" s="8">
        <f t="shared" si="1"/>
        <v>0</v>
      </c>
      <c r="G18" s="8">
        <f t="shared" si="1"/>
        <v>4.1015457</v>
      </c>
      <c r="H18" s="8">
        <f t="shared" si="1"/>
        <v>0</v>
      </c>
      <c r="I18" s="8">
        <f t="shared" si="1"/>
        <v>0</v>
      </c>
    </row>
    <row r="19" spans="1:9">
      <c r="A19" s="7" t="s">
        <v>21</v>
      </c>
      <c r="B19" s="8">
        <f t="shared" si="1"/>
        <v>9.4934376</v>
      </c>
      <c r="C19" s="8">
        <f t="shared" si="1"/>
        <v>9.5193063000000002</v>
      </c>
      <c r="D19" s="8">
        <f t="shared" si="1"/>
        <v>10.284826500000001</v>
      </c>
      <c r="E19" s="8">
        <f t="shared" si="1"/>
        <v>10.8664767</v>
      </c>
      <c r="F19" s="8">
        <f t="shared" si="1"/>
        <v>12.282529500000001</v>
      </c>
      <c r="G19" s="8">
        <f t="shared" si="1"/>
        <v>11.928875400000001</v>
      </c>
      <c r="H19" s="8">
        <f t="shared" si="1"/>
        <v>14.326181100000001</v>
      </c>
      <c r="I19" s="8">
        <f t="shared" si="1"/>
        <v>15.439361400000001</v>
      </c>
    </row>
    <row r="20" spans="1:9">
      <c r="A20" s="7" t="s">
        <v>22</v>
      </c>
      <c r="B20" s="8">
        <f t="shared" si="1"/>
        <v>18.676575000000003</v>
      </c>
      <c r="C20" s="8">
        <f t="shared" si="1"/>
        <v>20.739304800000003</v>
      </c>
      <c r="D20" s="8">
        <f t="shared" si="1"/>
        <v>23.449861800000001</v>
      </c>
      <c r="E20" s="8">
        <f t="shared" si="1"/>
        <v>23.7692367</v>
      </c>
      <c r="F20" s="8">
        <f t="shared" si="1"/>
        <v>26.7034077</v>
      </c>
      <c r="G20" s="8">
        <f t="shared" si="1"/>
        <v>23.077267200000001</v>
      </c>
      <c r="H20" s="8">
        <f t="shared" si="1"/>
        <v>27.768568500000004</v>
      </c>
      <c r="I20" s="8">
        <f t="shared" si="1"/>
        <v>29.882449800000003</v>
      </c>
    </row>
    <row r="21" spans="1:9">
      <c r="A21" s="7" t="s">
        <v>23</v>
      </c>
      <c r="B21" s="8">
        <f t="shared" si="1"/>
        <v>73.477567800000003</v>
      </c>
      <c r="C21" s="8">
        <f t="shared" si="1"/>
        <v>51.334973099999999</v>
      </c>
      <c r="D21" s="8">
        <f t="shared" si="1"/>
        <v>71.454014999999998</v>
      </c>
      <c r="E21" s="8">
        <f t="shared" si="1"/>
        <v>71.894479499999989</v>
      </c>
      <c r="F21" s="8">
        <f t="shared" si="1"/>
        <v>81.028012500000003</v>
      </c>
      <c r="G21" s="8">
        <f t="shared" si="1"/>
        <v>87.9664401</v>
      </c>
      <c r="H21" s="8">
        <f t="shared" si="1"/>
        <v>130.60387080000001</v>
      </c>
      <c r="I21" s="8">
        <f t="shared" si="1"/>
        <v>99.440424900000011</v>
      </c>
    </row>
    <row r="22" spans="1:9">
      <c r="B22" s="8"/>
      <c r="C22" s="8"/>
      <c r="D22" s="8"/>
      <c r="E22" s="8"/>
      <c r="F22" s="8"/>
      <c r="G22" s="8"/>
      <c r="H22" s="8"/>
      <c r="I22" s="8"/>
    </row>
    <row r="23" spans="1:9">
      <c r="A23" s="9" t="s">
        <v>24</v>
      </c>
      <c r="B23" s="5">
        <f t="shared" ref="B23:I23" si="2">B83*2.7</f>
        <v>85.762867500000013</v>
      </c>
      <c r="C23" s="5">
        <f t="shared" si="2"/>
        <v>5.0558013000000006</v>
      </c>
      <c r="D23" s="5">
        <f t="shared" si="2"/>
        <v>3.5140986000000001</v>
      </c>
      <c r="E23" s="5">
        <f t="shared" si="2"/>
        <v>1.3814900999999999</v>
      </c>
      <c r="F23" s="5">
        <f t="shared" si="2"/>
        <v>2.2971762</v>
      </c>
      <c r="G23" s="5">
        <f t="shared" si="2"/>
        <v>1.8696311999999999</v>
      </c>
      <c r="H23" s="5">
        <f t="shared" si="2"/>
        <v>2.9139696000000002</v>
      </c>
      <c r="I23" s="5">
        <f t="shared" si="2"/>
        <v>1.2243771000000001</v>
      </c>
    </row>
    <row r="24" spans="1:9">
      <c r="B24" s="8"/>
      <c r="C24" s="8"/>
      <c r="D24" s="8"/>
      <c r="E24" s="8"/>
      <c r="F24" s="8"/>
      <c r="G24" s="8"/>
      <c r="H24" s="8"/>
      <c r="I24" s="8"/>
    </row>
    <row r="25" spans="1:9">
      <c r="A25" s="6" t="s">
        <v>25</v>
      </c>
      <c r="B25" s="5">
        <f t="shared" ref="B25:I26" si="3">B85*2.7</f>
        <v>76.087425600000003</v>
      </c>
      <c r="C25" s="5">
        <f t="shared" si="3"/>
        <v>15.7415076</v>
      </c>
      <c r="D25" s="5">
        <f t="shared" si="3"/>
        <v>14.014884600000002</v>
      </c>
      <c r="E25" s="5">
        <f t="shared" si="3"/>
        <v>22.823823600000001</v>
      </c>
      <c r="F25" s="5">
        <f t="shared" si="3"/>
        <v>8.9056395000000013</v>
      </c>
      <c r="G25" s="5">
        <f t="shared" si="3"/>
        <v>54.171528299999999</v>
      </c>
      <c r="H25" s="5">
        <f t="shared" si="3"/>
        <v>21.4763886</v>
      </c>
      <c r="I25" s="5">
        <f t="shared" si="3"/>
        <v>2.0754522</v>
      </c>
    </row>
    <row r="26" spans="1:9">
      <c r="A26" s="7" t="s">
        <v>26</v>
      </c>
      <c r="B26" s="8">
        <f t="shared" si="3"/>
        <v>0</v>
      </c>
      <c r="C26" s="8">
        <f t="shared" si="3"/>
        <v>2.2299300000000005E-2</v>
      </c>
      <c r="D26" s="8">
        <f t="shared" si="3"/>
        <v>11.0448846</v>
      </c>
      <c r="E26" s="8">
        <f t="shared" si="3"/>
        <v>13.3738236</v>
      </c>
      <c r="F26" s="8">
        <f t="shared" si="3"/>
        <v>8.9056395000000013</v>
      </c>
      <c r="G26" s="8">
        <f t="shared" si="3"/>
        <v>12.9047958</v>
      </c>
      <c r="H26" s="8">
        <f t="shared" si="3"/>
        <v>21.4763886</v>
      </c>
      <c r="I26" s="8">
        <f t="shared" si="3"/>
        <v>2.0754522</v>
      </c>
    </row>
    <row r="27" spans="1:9">
      <c r="B27" s="8"/>
      <c r="C27" s="8"/>
      <c r="D27" s="8"/>
      <c r="E27" s="8"/>
      <c r="F27" s="8"/>
      <c r="G27" s="8"/>
      <c r="H27" s="8"/>
      <c r="I27" s="8"/>
    </row>
    <row r="28" spans="1:9">
      <c r="A28" s="4" t="s">
        <v>27</v>
      </c>
      <c r="B28" s="5">
        <f t="shared" ref="B28:I28" si="4">B29+B34+B38</f>
        <v>496.67611050000005</v>
      </c>
      <c r="C28" s="5">
        <f t="shared" si="4"/>
        <v>492.52024079999995</v>
      </c>
      <c r="D28" s="5">
        <f t="shared" si="4"/>
        <v>494.9674533000001</v>
      </c>
      <c r="E28" s="5">
        <f t="shared" si="4"/>
        <v>603.91896030000009</v>
      </c>
      <c r="F28" s="5">
        <f t="shared" si="4"/>
        <v>624.73580370000002</v>
      </c>
      <c r="G28" s="5">
        <f t="shared" si="4"/>
        <v>634.27267620000009</v>
      </c>
      <c r="H28" s="5">
        <f t="shared" si="4"/>
        <v>665.3600388000001</v>
      </c>
      <c r="I28" s="5">
        <f t="shared" si="4"/>
        <v>722.38456530000008</v>
      </c>
    </row>
    <row r="29" spans="1:9">
      <c r="A29" s="6" t="s">
        <v>28</v>
      </c>
      <c r="B29" s="5">
        <f t="shared" ref="B29:H32" si="5">B89*2.7</f>
        <v>395.76385350000004</v>
      </c>
      <c r="C29" s="5">
        <f t="shared" si="5"/>
        <v>417.33306539999995</v>
      </c>
      <c r="D29" s="5">
        <f t="shared" si="5"/>
        <v>436.1429907000001</v>
      </c>
      <c r="E29" s="5">
        <f t="shared" si="5"/>
        <v>503.76115620000002</v>
      </c>
      <c r="F29" s="5">
        <f t="shared" si="5"/>
        <v>529.90175699999998</v>
      </c>
      <c r="G29" s="5">
        <f t="shared" si="5"/>
        <v>563.78205360000015</v>
      </c>
      <c r="H29" s="5">
        <f t="shared" si="5"/>
        <v>592.62167160000001</v>
      </c>
      <c r="I29" s="5">
        <f>I89*2.7</f>
        <v>624.01617540000007</v>
      </c>
    </row>
    <row r="30" spans="1:9">
      <c r="A30" s="7" t="s">
        <v>29</v>
      </c>
      <c r="B30" s="8">
        <f t="shared" si="5"/>
        <v>139.77064890000003</v>
      </c>
      <c r="C30" s="8">
        <f t="shared" si="5"/>
        <v>161.23985279999999</v>
      </c>
      <c r="D30" s="8">
        <f t="shared" si="5"/>
        <v>164.37530610000002</v>
      </c>
      <c r="E30" s="8">
        <f t="shared" si="5"/>
        <v>188.43922889999999</v>
      </c>
      <c r="F30" s="8">
        <f t="shared" si="5"/>
        <v>205.61916960000002</v>
      </c>
      <c r="G30" s="8">
        <f t="shared" si="5"/>
        <v>217.99909890000004</v>
      </c>
      <c r="H30" s="8">
        <f t="shared" si="5"/>
        <v>227.05124850000004</v>
      </c>
      <c r="I30" s="8">
        <f>I90*2.7</f>
        <v>236.9281914</v>
      </c>
    </row>
    <row r="31" spans="1:9">
      <c r="A31" s="7" t="s">
        <v>30</v>
      </c>
      <c r="B31" s="8">
        <f t="shared" si="5"/>
        <v>14.918123700000001</v>
      </c>
      <c r="C31" s="8">
        <f t="shared" si="5"/>
        <v>13.277730600000002</v>
      </c>
      <c r="D31" s="8">
        <f t="shared" si="5"/>
        <v>18.858714299999999</v>
      </c>
      <c r="E31" s="8">
        <f t="shared" si="5"/>
        <v>13.659586200000001</v>
      </c>
      <c r="F31" s="8">
        <f t="shared" si="5"/>
        <v>15.907317300000003</v>
      </c>
      <c r="G31" s="8">
        <f t="shared" si="5"/>
        <v>17.175536999999998</v>
      </c>
      <c r="H31" s="8">
        <f t="shared" si="5"/>
        <v>17.221032000000001</v>
      </c>
      <c r="I31" s="8">
        <f>I91*2.7</f>
        <v>16.231949100000001</v>
      </c>
    </row>
    <row r="32" spans="1:9">
      <c r="A32" s="7" t="s">
        <v>31</v>
      </c>
      <c r="B32" s="8">
        <f t="shared" si="5"/>
        <v>241.07508089999999</v>
      </c>
      <c r="C32" s="8">
        <f t="shared" si="5"/>
        <v>242.815482</v>
      </c>
      <c r="D32" s="8">
        <f t="shared" si="5"/>
        <v>252.90897030000002</v>
      </c>
      <c r="E32" s="8">
        <f t="shared" si="5"/>
        <v>301.66234110000005</v>
      </c>
      <c r="F32" s="8">
        <f t="shared" si="5"/>
        <v>308.37527010000002</v>
      </c>
      <c r="G32" s="8">
        <f t="shared" si="5"/>
        <v>328.60741770000004</v>
      </c>
      <c r="H32" s="8">
        <f t="shared" si="5"/>
        <v>348.34939110000005</v>
      </c>
      <c r="I32" s="8">
        <f>I92*2.7</f>
        <v>370.8560349</v>
      </c>
    </row>
    <row r="33" spans="1:9">
      <c r="A33" s="7"/>
      <c r="B33" s="8"/>
      <c r="C33" s="8"/>
      <c r="D33" s="8"/>
      <c r="E33" s="8"/>
      <c r="F33" s="8"/>
      <c r="G33" s="8"/>
      <c r="H33" s="8"/>
      <c r="I33" s="8"/>
    </row>
    <row r="34" spans="1:9">
      <c r="A34" s="6" t="s">
        <v>32</v>
      </c>
      <c r="B34" s="5">
        <f t="shared" ref="B34:I36" si="6">B94*2.7</f>
        <v>59.974138800000006</v>
      </c>
      <c r="C34" s="5">
        <f t="shared" si="6"/>
        <v>48.964464900000003</v>
      </c>
      <c r="D34" s="5">
        <f t="shared" si="6"/>
        <v>37.493652600000004</v>
      </c>
      <c r="E34" s="5">
        <f t="shared" si="6"/>
        <v>28.865068200000003</v>
      </c>
      <c r="F34" s="5">
        <f t="shared" si="6"/>
        <v>31.3596684</v>
      </c>
      <c r="G34" s="5">
        <f t="shared" si="6"/>
        <v>27.133650000000003</v>
      </c>
      <c r="H34" s="5">
        <f t="shared" si="6"/>
        <v>25.270531200000001</v>
      </c>
      <c r="I34" s="5">
        <f t="shared" si="6"/>
        <v>21.858973200000005</v>
      </c>
    </row>
    <row r="35" spans="1:9">
      <c r="A35" s="7" t="s">
        <v>33</v>
      </c>
      <c r="B35" s="8">
        <f t="shared" si="6"/>
        <v>20.265063300000001</v>
      </c>
      <c r="C35" s="8">
        <f t="shared" si="6"/>
        <v>20.045078100000001</v>
      </c>
      <c r="D35" s="8">
        <f t="shared" si="6"/>
        <v>18.939484800000002</v>
      </c>
      <c r="E35" s="8">
        <f t="shared" si="6"/>
        <v>17.638641</v>
      </c>
      <c r="F35" s="8">
        <f t="shared" si="6"/>
        <v>3.4012601999999998</v>
      </c>
      <c r="G35" s="8">
        <f t="shared" si="6"/>
        <v>2.6569215000000002</v>
      </c>
      <c r="H35" s="8">
        <f t="shared" si="6"/>
        <v>1.8875322000000001</v>
      </c>
      <c r="I35" s="8">
        <f t="shared" si="6"/>
        <v>0.76955400000000007</v>
      </c>
    </row>
    <row r="36" spans="1:9">
      <c r="A36" s="7" t="s">
        <v>34</v>
      </c>
      <c r="B36" s="8">
        <f>B96*2.7</f>
        <v>39.709075500000004</v>
      </c>
      <c r="C36" s="8">
        <f>C96*2.7</f>
        <v>28.919386800000002</v>
      </c>
      <c r="D36" s="8">
        <f>D96*2.7</f>
        <v>18.554167799999998</v>
      </c>
      <c r="E36" s="8">
        <f>E96*2.7</f>
        <v>11.226427200000002</v>
      </c>
      <c r="F36" s="8">
        <f t="shared" si="6"/>
        <v>27.958408200000001</v>
      </c>
      <c r="G36" s="8">
        <f t="shared" si="6"/>
        <v>24.4767285</v>
      </c>
      <c r="H36" s="8">
        <f t="shared" si="6"/>
        <v>23.382999000000002</v>
      </c>
      <c r="I36" s="8">
        <f t="shared" si="6"/>
        <v>21.089419200000002</v>
      </c>
    </row>
    <row r="37" spans="1:9">
      <c r="B37" s="8"/>
      <c r="C37" s="8"/>
      <c r="D37" s="8"/>
      <c r="E37" s="8"/>
      <c r="F37" s="8"/>
      <c r="G37" s="8"/>
      <c r="H37" s="8"/>
      <c r="I37" s="8"/>
    </row>
    <row r="38" spans="1:9">
      <c r="A38" s="10" t="s">
        <v>35</v>
      </c>
      <c r="B38" s="5">
        <f t="shared" ref="B38:E38" si="7">B98*2.7</f>
        <v>40.938118200000005</v>
      </c>
      <c r="C38" s="5">
        <f t="shared" si="7"/>
        <v>26.222710500000005</v>
      </c>
      <c r="D38" s="5">
        <f t="shared" si="7"/>
        <v>21.33081</v>
      </c>
      <c r="E38" s="5">
        <f t="shared" si="7"/>
        <v>71.292735900000011</v>
      </c>
      <c r="F38" s="5">
        <f>F98*2.7</f>
        <v>63.474378300000012</v>
      </c>
      <c r="G38" s="5">
        <f>G98*2.7</f>
        <v>43.356972599999999</v>
      </c>
      <c r="H38" s="5">
        <f>H98*2.7</f>
        <v>47.467836000000005</v>
      </c>
      <c r="I38" s="5">
        <f>I98*2.7</f>
        <v>76.509416700000003</v>
      </c>
    </row>
    <row r="39" spans="1:9">
      <c r="B39" s="8"/>
      <c r="C39" s="8"/>
      <c r="D39" s="8"/>
      <c r="E39" s="8"/>
      <c r="F39" s="8"/>
      <c r="G39" s="8"/>
      <c r="H39" s="8"/>
      <c r="I39" s="8"/>
    </row>
    <row r="40" spans="1:9" ht="18" customHeight="1">
      <c r="A40" s="11" t="s">
        <v>36</v>
      </c>
      <c r="B40" s="5">
        <f t="shared" ref="B40:I40" si="8">B11-B29</f>
        <v>91.026849599999935</v>
      </c>
      <c r="C40" s="5">
        <f t="shared" si="8"/>
        <v>124.18821180000003</v>
      </c>
      <c r="D40" s="5">
        <f t="shared" si="8"/>
        <v>229.30366409999993</v>
      </c>
      <c r="E40" s="5">
        <f t="shared" si="8"/>
        <v>187.33178880000008</v>
      </c>
      <c r="F40" s="5">
        <f t="shared" si="8"/>
        <v>180.06535170000006</v>
      </c>
      <c r="G40" s="5">
        <f t="shared" si="8"/>
        <v>142.04074139999989</v>
      </c>
      <c r="H40" s="5">
        <f t="shared" si="8"/>
        <v>233.55480060000002</v>
      </c>
      <c r="I40" s="5">
        <f t="shared" si="8"/>
        <v>223.20267660000002</v>
      </c>
    </row>
    <row r="41" spans="1:9" ht="18" customHeight="1">
      <c r="A41" s="11" t="s">
        <v>37</v>
      </c>
      <c r="B41" s="12" t="s">
        <v>38</v>
      </c>
      <c r="C41" s="12" t="s">
        <v>38</v>
      </c>
      <c r="D41" s="12" t="s">
        <v>38</v>
      </c>
      <c r="E41" s="12" t="s">
        <v>38</v>
      </c>
      <c r="F41" s="12" t="s">
        <v>38</v>
      </c>
      <c r="G41" s="12" t="s">
        <v>38</v>
      </c>
      <c r="H41" s="12" t="s">
        <v>38</v>
      </c>
      <c r="I41" s="12" t="s">
        <v>38</v>
      </c>
    </row>
    <row r="42" spans="1:9" ht="18" customHeight="1">
      <c r="A42" s="11" t="s">
        <v>39</v>
      </c>
      <c r="B42" s="5">
        <f t="shared" ref="B42:I42" si="9">B10-B28</f>
        <v>151.96488569999985</v>
      </c>
      <c r="C42" s="5">
        <f t="shared" si="9"/>
        <v>69.798345299999994</v>
      </c>
      <c r="D42" s="5">
        <f t="shared" si="9"/>
        <v>188.0081846999999</v>
      </c>
      <c r="E42" s="5">
        <f t="shared" si="9"/>
        <v>111.37929839999993</v>
      </c>
      <c r="F42" s="5">
        <f t="shared" si="9"/>
        <v>96.434120699999994</v>
      </c>
      <c r="G42" s="5">
        <f t="shared" si="9"/>
        <v>127.59127829999989</v>
      </c>
      <c r="H42" s="5">
        <f t="shared" si="9"/>
        <v>185.20679159999986</v>
      </c>
      <c r="I42" s="5">
        <f t="shared" si="9"/>
        <v>128.13411599999995</v>
      </c>
    </row>
    <row r="43" spans="1:9">
      <c r="A43" s="13"/>
      <c r="B43" s="8"/>
      <c r="C43" s="8"/>
      <c r="D43" s="8"/>
      <c r="E43" s="8"/>
      <c r="F43" s="8"/>
      <c r="G43" s="8"/>
      <c r="H43" s="8"/>
      <c r="I43" s="8"/>
    </row>
    <row r="44" spans="1:9">
      <c r="A44" s="14" t="s">
        <v>40</v>
      </c>
      <c r="B44" s="12">
        <f t="shared" ref="B44:I49" si="10">B104*2.7</f>
        <v>-28.397376900000005</v>
      </c>
      <c r="C44" s="12">
        <f t="shared" si="10"/>
        <v>-9.9442080000000033</v>
      </c>
      <c r="D44" s="12">
        <f t="shared" si="10"/>
        <v>-14.886520199999998</v>
      </c>
      <c r="E44" s="12">
        <f t="shared" si="10"/>
        <v>-20.79693359999996</v>
      </c>
      <c r="F44" s="12">
        <f t="shared" si="10"/>
        <v>-26.5571622</v>
      </c>
      <c r="G44" s="12">
        <f t="shared" si="10"/>
        <v>-32.843245500000002</v>
      </c>
      <c r="H44" s="12">
        <f t="shared" si="10"/>
        <v>-17.736308099999999</v>
      </c>
      <c r="I44" s="12">
        <f t="shared" si="10"/>
        <v>-9.7839657000000013</v>
      </c>
    </row>
    <row r="45" spans="1:9">
      <c r="A45" s="15" t="s">
        <v>41</v>
      </c>
      <c r="B45" s="16">
        <f t="shared" si="10"/>
        <v>0</v>
      </c>
      <c r="C45" s="16">
        <f t="shared" si="10"/>
        <v>0</v>
      </c>
      <c r="D45" s="16">
        <f t="shared" si="10"/>
        <v>0</v>
      </c>
      <c r="E45" s="16">
        <f t="shared" si="10"/>
        <v>89.100000000000009</v>
      </c>
      <c r="F45" s="16">
        <f t="shared" si="10"/>
        <v>0</v>
      </c>
      <c r="G45" s="16">
        <f t="shared" si="10"/>
        <v>0</v>
      </c>
      <c r="H45" s="16">
        <f t="shared" si="10"/>
        <v>0</v>
      </c>
      <c r="I45" s="16">
        <f t="shared" si="10"/>
        <v>0</v>
      </c>
    </row>
    <row r="46" spans="1:9">
      <c r="A46" s="15" t="s">
        <v>42</v>
      </c>
      <c r="B46" s="16">
        <f t="shared" si="10"/>
        <v>4.9743207000000007</v>
      </c>
      <c r="C46" s="16">
        <f t="shared" si="10"/>
        <v>11.393962199999999</v>
      </c>
      <c r="D46" s="16">
        <f t="shared" si="10"/>
        <v>1.5687783000000002</v>
      </c>
      <c r="E46" s="16">
        <f t="shared" si="10"/>
        <v>5.5861083000000002</v>
      </c>
      <c r="F46" s="16">
        <f t="shared" si="10"/>
        <v>4.4952272999999998</v>
      </c>
      <c r="G46" s="16">
        <f t="shared" si="10"/>
        <v>4.6602000000000006</v>
      </c>
      <c r="H46" s="16">
        <f t="shared" si="10"/>
        <v>9.2111418</v>
      </c>
      <c r="I46" s="16">
        <f t="shared" si="10"/>
        <v>7.3354113000000005</v>
      </c>
    </row>
    <row r="47" spans="1:9">
      <c r="A47" s="15" t="s">
        <v>43</v>
      </c>
      <c r="B47" s="16">
        <f t="shared" si="10"/>
        <v>0</v>
      </c>
      <c r="C47" s="16">
        <f t="shared" si="10"/>
        <v>4.0500000000000007</v>
      </c>
      <c r="D47" s="16">
        <f t="shared" si="10"/>
        <v>1.9224000000000001</v>
      </c>
      <c r="E47" s="16">
        <f t="shared" si="10"/>
        <v>0.88425000000000009</v>
      </c>
      <c r="F47" s="16">
        <f t="shared" si="10"/>
        <v>1.0913265000000001</v>
      </c>
      <c r="G47" s="16">
        <f t="shared" si="10"/>
        <v>-3.5019</v>
      </c>
      <c r="H47" s="16">
        <f t="shared" si="10"/>
        <v>1.1015999999999999</v>
      </c>
      <c r="I47" s="16">
        <f t="shared" si="10"/>
        <v>8.7485400000000005E-2</v>
      </c>
    </row>
    <row r="48" spans="1:9">
      <c r="A48" s="15" t="s">
        <v>44</v>
      </c>
      <c r="B48" s="16">
        <f t="shared" si="10"/>
        <v>0</v>
      </c>
      <c r="C48" s="16">
        <f t="shared" si="10"/>
        <v>0</v>
      </c>
      <c r="D48" s="16">
        <f t="shared" si="10"/>
        <v>24.3</v>
      </c>
      <c r="E48" s="16">
        <f t="shared" si="10"/>
        <v>369.97056720000006</v>
      </c>
      <c r="F48" s="16">
        <f t="shared" si="10"/>
        <v>0</v>
      </c>
      <c r="G48" s="16">
        <f t="shared" si="10"/>
        <v>0</v>
      </c>
      <c r="H48" s="16">
        <f t="shared" si="10"/>
        <v>0</v>
      </c>
      <c r="I48" s="16">
        <f t="shared" si="10"/>
        <v>0</v>
      </c>
    </row>
    <row r="49" spans="1:9">
      <c r="A49" s="15" t="s">
        <v>45</v>
      </c>
      <c r="B49" s="16">
        <f>B109*2.7</f>
        <v>-33.371697600000005</v>
      </c>
      <c r="C49" s="16">
        <f>C109*2.7</f>
        <v>-25.388170200000005</v>
      </c>
      <c r="D49" s="16">
        <f>D109*2.7</f>
        <v>-42.677698499999998</v>
      </c>
      <c r="E49" s="16">
        <f>E109*2.7</f>
        <v>-486.33785910000006</v>
      </c>
      <c r="F49" s="16">
        <f t="shared" si="10"/>
        <v>-32.143716000000005</v>
      </c>
      <c r="G49" s="16">
        <f t="shared" si="10"/>
        <v>-34.001545500000006</v>
      </c>
      <c r="H49" s="16">
        <f t="shared" si="10"/>
        <v>-28.0490499</v>
      </c>
      <c r="I49" s="16">
        <f t="shared" si="10"/>
        <v>-17.206862400000002</v>
      </c>
    </row>
    <row r="50" spans="1:9">
      <c r="A50" s="15"/>
      <c r="B50" s="16"/>
      <c r="C50" s="16"/>
      <c r="D50" s="16"/>
      <c r="E50" s="16"/>
      <c r="F50" s="16"/>
      <c r="G50" s="16"/>
      <c r="H50" s="16"/>
      <c r="I50" s="16"/>
    </row>
    <row r="51" spans="1:9">
      <c r="A51" s="17" t="s">
        <v>46</v>
      </c>
      <c r="B51" s="12">
        <f t="shared" ref="B51:I51" si="11">B111*2.7</f>
        <v>123.56750879999998</v>
      </c>
      <c r="C51" s="12">
        <f t="shared" si="11"/>
        <v>59.854137300000055</v>
      </c>
      <c r="D51" s="12">
        <f t="shared" si="11"/>
        <v>173.12166449999998</v>
      </c>
      <c r="E51" s="12">
        <f t="shared" si="11"/>
        <v>90.582364800000008</v>
      </c>
      <c r="F51" s="12">
        <f t="shared" si="11"/>
        <v>69.876958500000015</v>
      </c>
      <c r="G51" s="12">
        <f t="shared" si="11"/>
        <v>94.748032799999891</v>
      </c>
      <c r="H51" s="12">
        <f t="shared" si="11"/>
        <v>167.47048350000011</v>
      </c>
      <c r="I51" s="12">
        <f t="shared" si="11"/>
        <v>118.35015030000005</v>
      </c>
    </row>
    <row r="52" spans="1:9" ht="15.75" thickBot="1">
      <c r="A52" s="18"/>
      <c r="B52" s="19"/>
      <c r="C52" s="19"/>
      <c r="D52" s="19"/>
      <c r="E52" s="19"/>
      <c r="F52" s="19"/>
      <c r="G52" s="19"/>
      <c r="H52" s="19"/>
      <c r="I52" s="19"/>
    </row>
    <row r="53" spans="1:9">
      <c r="A53" s="20" t="s">
        <v>47</v>
      </c>
      <c r="B53" s="21"/>
      <c r="C53" s="21"/>
      <c r="D53" s="21"/>
      <c r="E53" s="21"/>
      <c r="F53" s="21"/>
      <c r="G53" s="21"/>
      <c r="H53" s="21"/>
      <c r="I53" s="21"/>
    </row>
    <row r="54" spans="1:9">
      <c r="A54" s="22" t="s">
        <v>48</v>
      </c>
      <c r="B54" s="23"/>
      <c r="C54" s="23"/>
      <c r="D54" s="23"/>
      <c r="E54" s="24"/>
      <c r="F54" s="24"/>
      <c r="G54" s="24"/>
      <c r="H54" s="24"/>
      <c r="I54" s="24"/>
    </row>
    <row r="55" spans="1:9">
      <c r="A55" s="22" t="s">
        <v>49</v>
      </c>
      <c r="B55" s="21"/>
      <c r="C55" s="21"/>
      <c r="D55" s="21"/>
      <c r="E55" s="21"/>
      <c r="F55" s="21"/>
      <c r="G55" s="21"/>
      <c r="H55" s="21"/>
      <c r="I55" s="21"/>
    </row>
    <row r="56" spans="1:9">
      <c r="A56" s="22" t="s">
        <v>50</v>
      </c>
      <c r="B56" s="21"/>
      <c r="C56" s="21"/>
      <c r="D56" s="21"/>
    </row>
    <row r="57" spans="1:9">
      <c r="A57" s="25" t="s">
        <v>51</v>
      </c>
      <c r="B57" s="21"/>
      <c r="C57" s="21"/>
      <c r="D57" s="21"/>
    </row>
    <row r="58" spans="1:9" ht="59.25" customHeight="1">
      <c r="A58" s="26" t="s">
        <v>52</v>
      </c>
      <c r="B58" s="26"/>
      <c r="C58" s="26"/>
      <c r="D58" s="26"/>
      <c r="E58" s="26"/>
      <c r="F58" s="26"/>
      <c r="G58" s="26"/>
      <c r="H58" s="26"/>
      <c r="I58" s="26"/>
    </row>
    <row r="59" spans="1:9">
      <c r="A59" s="20" t="s">
        <v>56</v>
      </c>
    </row>
    <row r="60" spans="1:9">
      <c r="A60" s="22" t="s">
        <v>57</v>
      </c>
      <c r="B60" s="21"/>
      <c r="C60" s="21"/>
      <c r="D60" s="21"/>
    </row>
    <row r="61" spans="1:9">
      <c r="A61" s="22"/>
      <c r="B61" s="21"/>
      <c r="C61" s="21"/>
      <c r="D61" s="21"/>
    </row>
    <row r="62" spans="1:9">
      <c r="A62" s="22"/>
      <c r="B62" s="21"/>
      <c r="C62" s="21"/>
      <c r="D62" s="21"/>
    </row>
    <row r="64" spans="1:9">
      <c r="A64" s="1" t="s">
        <v>0</v>
      </c>
    </row>
    <row r="65" spans="1:9">
      <c r="A65" s="1" t="s">
        <v>1</v>
      </c>
    </row>
    <row r="66" spans="1:9">
      <c r="A66" s="1"/>
    </row>
    <row r="67" spans="1:9">
      <c r="A67" s="1" t="s">
        <v>53</v>
      </c>
    </row>
    <row r="68" spans="1:9" ht="24" customHeight="1" thickBot="1">
      <c r="A68" s="2" t="s">
        <v>3</v>
      </c>
      <c r="B68" s="3" t="s">
        <v>4</v>
      </c>
      <c r="C68" s="3" t="s">
        <v>5</v>
      </c>
      <c r="D68" s="3" t="s">
        <v>6</v>
      </c>
      <c r="E68" s="3" t="s">
        <v>7</v>
      </c>
      <c r="F68" s="3" t="s">
        <v>8</v>
      </c>
      <c r="G68" s="3" t="s">
        <v>9</v>
      </c>
      <c r="H68" s="3" t="s">
        <v>10</v>
      </c>
      <c r="I68" s="3" t="s">
        <v>11</v>
      </c>
    </row>
    <row r="70" spans="1:9">
      <c r="A70" s="4" t="s">
        <v>12</v>
      </c>
      <c r="B70" s="5">
        <f t="shared" ref="B70:E70" si="12">B71+B83+B85</f>
        <v>240.23740599999999</v>
      </c>
      <c r="C70" s="5">
        <f t="shared" si="12"/>
        <v>208.266143</v>
      </c>
      <c r="D70" s="5">
        <f t="shared" si="12"/>
        <v>252.95393999999999</v>
      </c>
      <c r="E70" s="5">
        <f t="shared" si="12"/>
        <v>264.92528099999998</v>
      </c>
      <c r="F70" s="5">
        <f>F71+F83+F85</f>
        <v>267.09997199999998</v>
      </c>
      <c r="G70" s="5">
        <f>G71+G83+G85</f>
        <v>282.17183499999999</v>
      </c>
      <c r="H70" s="5">
        <f>H71+H83+H85</f>
        <v>315.02475200000003</v>
      </c>
      <c r="I70" s="5">
        <f>I71+I83+I85</f>
        <v>315.00691899999998</v>
      </c>
    </row>
    <row r="71" spans="1:9">
      <c r="A71" s="6" t="s">
        <v>13</v>
      </c>
      <c r="B71" s="5">
        <f t="shared" ref="B71:I71" si="13">SUM(B72:B81)</f>
        <v>180.29285299999998</v>
      </c>
      <c r="C71" s="5">
        <f t="shared" si="13"/>
        <v>200.563436</v>
      </c>
      <c r="D71" s="5">
        <f t="shared" si="13"/>
        <v>246.461724</v>
      </c>
      <c r="E71" s="5">
        <f t="shared" si="13"/>
        <v>255.96035000000001</v>
      </c>
      <c r="F71" s="5">
        <f t="shared" si="13"/>
        <v>262.95078100000001</v>
      </c>
      <c r="G71" s="5">
        <f t="shared" si="13"/>
        <v>261.41584999999998</v>
      </c>
      <c r="H71" s="5">
        <f t="shared" si="13"/>
        <v>305.991286</v>
      </c>
      <c r="I71" s="5">
        <f t="shared" si="13"/>
        <v>313.78476000000001</v>
      </c>
    </row>
    <row r="72" spans="1:9">
      <c r="A72" s="7" t="s">
        <v>14</v>
      </c>
      <c r="B72" s="8">
        <v>34.025084999999997</v>
      </c>
      <c r="C72" s="8">
        <v>40.948129999999999</v>
      </c>
      <c r="D72" s="8">
        <v>51.849508</v>
      </c>
      <c r="E72" s="8">
        <v>59.531798999999999</v>
      </c>
      <c r="F72" s="8">
        <v>61.544345</v>
      </c>
      <c r="G72" s="8">
        <v>59.152292000000003</v>
      </c>
      <c r="H72" s="8">
        <v>67.218406999999999</v>
      </c>
      <c r="I72" s="8">
        <v>74.803533999999999</v>
      </c>
    </row>
    <row r="73" spans="1:9">
      <c r="A73" s="7" t="s">
        <v>15</v>
      </c>
      <c r="B73" s="8">
        <v>48.581744</v>
      </c>
      <c r="C73" s="8">
        <v>52.699084999999997</v>
      </c>
      <c r="D73" s="8">
        <v>61.571527000000003</v>
      </c>
      <c r="E73" s="8">
        <v>67.859849999999994</v>
      </c>
      <c r="F73" s="8">
        <v>70.052755000000005</v>
      </c>
      <c r="G73" s="8">
        <v>67.935374999999993</v>
      </c>
      <c r="H73" s="8">
        <v>76.570350000000005</v>
      </c>
      <c r="I73" s="8">
        <v>78.691284999999993</v>
      </c>
    </row>
    <row r="74" spans="1:9">
      <c r="A74" s="7" t="s">
        <v>16</v>
      </c>
      <c r="B74" s="8">
        <v>21.982589999999998</v>
      </c>
      <c r="C74" s="8">
        <v>28.508203999999999</v>
      </c>
      <c r="D74" s="8">
        <v>35.244878999999997</v>
      </c>
      <c r="E74" s="8">
        <v>32.119281999999998</v>
      </c>
      <c r="F74" s="8">
        <v>29.311039999999998</v>
      </c>
      <c r="G74" s="8">
        <v>33.514640999999997</v>
      </c>
      <c r="H74" s="8">
        <v>34.972335999999999</v>
      </c>
      <c r="I74" s="8">
        <v>36.185586999999998</v>
      </c>
    </row>
    <row r="75" spans="1:9">
      <c r="A75" s="7" t="s">
        <v>17</v>
      </c>
      <c r="B75" s="8">
        <v>15.376367999999999</v>
      </c>
      <c r="C75" s="8">
        <v>18.876875999999999</v>
      </c>
      <c r="D75" s="8">
        <v>23.596550000000001</v>
      </c>
      <c r="E75" s="8">
        <v>25.314167999999999</v>
      </c>
      <c r="F75" s="8">
        <v>25.910177999999998</v>
      </c>
      <c r="G75" s="8">
        <v>23.245011000000002</v>
      </c>
      <c r="H75" s="8">
        <v>29.514848000000001</v>
      </c>
      <c r="I75" s="8">
        <v>32.822769999999998</v>
      </c>
    </row>
    <row r="76" spans="1:9">
      <c r="A76" s="7" t="s">
        <v>18</v>
      </c>
      <c r="B76" s="8">
        <v>7.2523280000000003</v>
      </c>
      <c r="C76" s="8">
        <v>7.3668019999999999</v>
      </c>
      <c r="D76" s="8">
        <v>9.4148940000000003</v>
      </c>
      <c r="E76" s="8">
        <v>6.733466</v>
      </c>
      <c r="F76" s="8">
        <v>3.9989910000000002</v>
      </c>
      <c r="G76" s="8">
        <v>3.949891</v>
      </c>
      <c r="H76" s="8">
        <v>4.8042809999999996</v>
      </c>
      <c r="I76" s="8">
        <v>4.6082580000000002</v>
      </c>
    </row>
    <row r="77" spans="1:9">
      <c r="A77" s="7" t="s">
        <v>19</v>
      </c>
      <c r="B77" s="8">
        <v>13.927486</v>
      </c>
      <c r="C77" s="8">
        <v>21.944493000000001</v>
      </c>
      <c r="D77" s="8">
        <v>25.825586999999999</v>
      </c>
      <c r="E77" s="8">
        <v>24.946158</v>
      </c>
      <c r="F77" s="8">
        <v>27.683861</v>
      </c>
      <c r="G77" s="8">
        <v>26.554148000000001</v>
      </c>
      <c r="H77" s="8">
        <v>28.948612000000001</v>
      </c>
      <c r="I77" s="8">
        <v>33.057682999999997</v>
      </c>
    </row>
    <row r="78" spans="1:9">
      <c r="A78" s="7" t="s">
        <v>20</v>
      </c>
      <c r="B78" s="8">
        <v>1.5</v>
      </c>
      <c r="C78" s="8">
        <v>0</v>
      </c>
      <c r="D78" s="8">
        <v>0</v>
      </c>
      <c r="E78" s="8">
        <v>0</v>
      </c>
      <c r="F78" s="8">
        <v>0</v>
      </c>
      <c r="G78" s="8">
        <v>1.519091</v>
      </c>
      <c r="H78" s="8">
        <v>0</v>
      </c>
      <c r="I78" s="8">
        <v>0</v>
      </c>
    </row>
    <row r="79" spans="1:9">
      <c r="A79" s="7" t="s">
        <v>21</v>
      </c>
      <c r="B79" s="8">
        <v>3.5160879999999999</v>
      </c>
      <c r="C79" s="8">
        <v>3.5256690000000002</v>
      </c>
      <c r="D79" s="8">
        <v>3.8091949999999999</v>
      </c>
      <c r="E79" s="8">
        <v>4.0246209999999998</v>
      </c>
      <c r="F79" s="8">
        <v>4.5490849999999998</v>
      </c>
      <c r="G79" s="8">
        <v>4.4181020000000002</v>
      </c>
      <c r="H79" s="8">
        <v>5.305993</v>
      </c>
      <c r="I79" s="8">
        <v>5.7182820000000003</v>
      </c>
    </row>
    <row r="80" spans="1:9">
      <c r="A80" s="7" t="s">
        <v>22</v>
      </c>
      <c r="B80" s="8">
        <v>6.9172500000000001</v>
      </c>
      <c r="C80" s="8">
        <v>7.6812240000000003</v>
      </c>
      <c r="D80" s="8">
        <v>8.6851339999999997</v>
      </c>
      <c r="E80" s="8">
        <v>8.8034210000000002</v>
      </c>
      <c r="F80" s="8">
        <v>9.8901509999999995</v>
      </c>
      <c r="G80" s="8">
        <v>8.5471360000000001</v>
      </c>
      <c r="H80" s="8">
        <v>10.284655000000001</v>
      </c>
      <c r="I80" s="8">
        <v>11.067574</v>
      </c>
    </row>
    <row r="81" spans="1:9">
      <c r="A81" s="7" t="s">
        <v>23</v>
      </c>
      <c r="B81" s="8">
        <f>21.612841+5.601073</f>
        <v>27.213913999999999</v>
      </c>
      <c r="C81" s="8">
        <f>14.734492+4.278461</f>
        <v>19.012953</v>
      </c>
      <c r="D81" s="8">
        <f>17.86498+8.59947</f>
        <v>26.464449999999999</v>
      </c>
      <c r="E81" s="8">
        <f>18.462652+8.164933</f>
        <v>26.627584999999996</v>
      </c>
      <c r="F81" s="8">
        <v>30.010375</v>
      </c>
      <c r="G81" s="8">
        <v>32.580162999999999</v>
      </c>
      <c r="H81" s="8">
        <v>48.371803999999997</v>
      </c>
      <c r="I81" s="8">
        <v>36.829787000000003</v>
      </c>
    </row>
    <row r="82" spans="1:9">
      <c r="B82" s="8"/>
      <c r="C82" s="8"/>
      <c r="D82" s="8"/>
      <c r="E82" s="8"/>
      <c r="F82" s="8"/>
      <c r="G82" s="8"/>
      <c r="H82" s="8"/>
      <c r="I82" s="8"/>
    </row>
    <row r="83" spans="1:9">
      <c r="A83" s="9" t="s">
        <v>24</v>
      </c>
      <c r="B83" s="5">
        <v>31.764025</v>
      </c>
      <c r="C83" s="5">
        <v>1.872519</v>
      </c>
      <c r="D83" s="5">
        <v>1.301518</v>
      </c>
      <c r="E83" s="5">
        <v>0.51166299999999998</v>
      </c>
      <c r="F83" s="5">
        <v>0.85080599999999995</v>
      </c>
      <c r="G83" s="5">
        <v>0.69245599999999996</v>
      </c>
      <c r="H83" s="5">
        <v>1.079248</v>
      </c>
      <c r="I83" s="5">
        <v>0.45347300000000001</v>
      </c>
    </row>
    <row r="84" spans="1:9">
      <c r="B84" s="5"/>
      <c r="C84" s="5"/>
      <c r="D84" s="5"/>
      <c r="E84" s="5"/>
      <c r="F84" s="5"/>
      <c r="G84" s="5"/>
      <c r="H84" s="5"/>
      <c r="I84" s="5"/>
    </row>
    <row r="85" spans="1:9">
      <c r="A85" s="6" t="s">
        <v>25</v>
      </c>
      <c r="B85" s="5">
        <v>28.180527999999999</v>
      </c>
      <c r="C85" s="5">
        <v>5.8301879999999997</v>
      </c>
      <c r="D85" s="5">
        <v>5.1906980000000003</v>
      </c>
      <c r="E85" s="5">
        <v>8.4532679999999996</v>
      </c>
      <c r="F85" s="5">
        <v>3.2983850000000001</v>
      </c>
      <c r="G85" s="5">
        <v>20.063528999999999</v>
      </c>
      <c r="H85" s="5">
        <v>7.954218</v>
      </c>
      <c r="I85" s="5">
        <v>0.76868599999999998</v>
      </c>
    </row>
    <row r="86" spans="1:9">
      <c r="A86" s="7" t="s">
        <v>26</v>
      </c>
      <c r="B86" s="8">
        <v>0</v>
      </c>
      <c r="C86" s="8">
        <v>8.2590000000000007E-3</v>
      </c>
      <c r="D86" s="8">
        <v>4.0906979999999997</v>
      </c>
      <c r="E86" s="8">
        <v>4.9532679999999996</v>
      </c>
      <c r="F86" s="8">
        <v>3.2983850000000001</v>
      </c>
      <c r="G86" s="8">
        <v>4.7795540000000001</v>
      </c>
      <c r="H86" s="8">
        <v>7.954218</v>
      </c>
      <c r="I86" s="8">
        <v>0.76868599999999998</v>
      </c>
    </row>
    <row r="87" spans="1:9">
      <c r="B87" s="8"/>
      <c r="C87" s="8"/>
      <c r="D87" s="8"/>
      <c r="E87" s="8"/>
      <c r="F87" s="8"/>
      <c r="G87" s="8"/>
      <c r="H87" s="8"/>
      <c r="I87" s="8"/>
    </row>
    <row r="88" spans="1:9">
      <c r="A88" s="4" t="s">
        <v>54</v>
      </c>
      <c r="B88" s="5">
        <f t="shared" ref="B88:I88" si="14">B89+B94+B98</f>
        <v>183.954115</v>
      </c>
      <c r="C88" s="5">
        <f t="shared" si="14"/>
        <v>182.41490399999998</v>
      </c>
      <c r="D88" s="5">
        <f t="shared" si="14"/>
        <v>183.321279</v>
      </c>
      <c r="E88" s="5">
        <f t="shared" si="14"/>
        <v>223.673689</v>
      </c>
      <c r="F88" s="5">
        <f t="shared" si="14"/>
        <v>231.38363099999998</v>
      </c>
      <c r="G88" s="5">
        <f t="shared" si="14"/>
        <v>234.91580600000003</v>
      </c>
      <c r="H88" s="5">
        <f t="shared" si="14"/>
        <v>246.429644</v>
      </c>
      <c r="I88" s="5">
        <f t="shared" si="14"/>
        <v>267.54983899999996</v>
      </c>
    </row>
    <row r="89" spans="1:9">
      <c r="A89" s="6" t="s">
        <v>28</v>
      </c>
      <c r="B89" s="5">
        <f t="shared" ref="B89:I89" si="15">SUM(B90:B92)</f>
        <v>146.579205</v>
      </c>
      <c r="C89" s="5">
        <f t="shared" si="15"/>
        <v>154.56780199999997</v>
      </c>
      <c r="D89" s="5">
        <f t="shared" si="15"/>
        <v>161.53444100000002</v>
      </c>
      <c r="E89" s="5">
        <f t="shared" si="15"/>
        <v>186.57820599999999</v>
      </c>
      <c r="F89" s="5">
        <f t="shared" si="15"/>
        <v>196.25990999999999</v>
      </c>
      <c r="G89" s="5">
        <f t="shared" si="15"/>
        <v>208.80816800000002</v>
      </c>
      <c r="H89" s="5">
        <f t="shared" si="15"/>
        <v>219.489508</v>
      </c>
      <c r="I89" s="5">
        <f t="shared" si="15"/>
        <v>231.11710199999999</v>
      </c>
    </row>
    <row r="90" spans="1:9">
      <c r="A90" s="7" t="s">
        <v>29</v>
      </c>
      <c r="B90" s="8">
        <v>51.766907000000003</v>
      </c>
      <c r="C90" s="8">
        <v>59.718463999999997</v>
      </c>
      <c r="D90" s="8">
        <v>60.879742999999998</v>
      </c>
      <c r="E90" s="8">
        <v>69.792306999999994</v>
      </c>
      <c r="F90" s="8">
        <v>76.155248</v>
      </c>
      <c r="G90" s="8">
        <v>80.740407000000005</v>
      </c>
      <c r="H90" s="8">
        <v>84.093055000000007</v>
      </c>
      <c r="I90" s="8">
        <v>87.751182</v>
      </c>
    </row>
    <row r="91" spans="1:9">
      <c r="A91" s="7" t="s">
        <v>30</v>
      </c>
      <c r="B91" s="8">
        <v>5.5252309999999998</v>
      </c>
      <c r="C91" s="8">
        <v>4.9176780000000004</v>
      </c>
      <c r="D91" s="8">
        <v>6.9847089999999996</v>
      </c>
      <c r="E91" s="8">
        <v>5.0591059999999999</v>
      </c>
      <c r="F91" s="8">
        <v>5.8915990000000003</v>
      </c>
      <c r="G91" s="8">
        <v>6.3613099999999996</v>
      </c>
      <c r="H91" s="8">
        <v>6.3781600000000003</v>
      </c>
      <c r="I91" s="8">
        <v>6.0118330000000002</v>
      </c>
    </row>
    <row r="92" spans="1:9">
      <c r="A92" s="7" t="s">
        <v>55</v>
      </c>
      <c r="B92" s="8">
        <v>89.287066999999993</v>
      </c>
      <c r="C92" s="8">
        <v>89.931659999999994</v>
      </c>
      <c r="D92" s="8">
        <v>93.669989000000001</v>
      </c>
      <c r="E92" s="8">
        <v>111.726793</v>
      </c>
      <c r="F92" s="8">
        <v>114.21306300000001</v>
      </c>
      <c r="G92" s="8">
        <v>121.706451</v>
      </c>
      <c r="H92" s="8">
        <v>129.018293</v>
      </c>
      <c r="I92" s="8">
        <v>137.35408699999999</v>
      </c>
    </row>
    <row r="93" spans="1:9">
      <c r="A93" s="7"/>
      <c r="B93" s="8"/>
      <c r="C93" s="8"/>
      <c r="D93" s="8"/>
      <c r="E93" s="8"/>
      <c r="F93" s="8"/>
      <c r="G93" s="8"/>
      <c r="H93" s="8"/>
      <c r="I93" s="8"/>
    </row>
    <row r="94" spans="1:9">
      <c r="A94" s="6" t="s">
        <v>32</v>
      </c>
      <c r="B94" s="5">
        <v>22.212644000000001</v>
      </c>
      <c r="C94" s="5">
        <v>18.134986999999999</v>
      </c>
      <c r="D94" s="5">
        <v>13.886538</v>
      </c>
      <c r="E94" s="5">
        <v>10.690766</v>
      </c>
      <c r="F94" s="5">
        <v>11.614692</v>
      </c>
      <c r="G94" s="5">
        <v>10.0495</v>
      </c>
      <c r="H94" s="5">
        <v>9.3594559999999998</v>
      </c>
      <c r="I94" s="5">
        <v>8.0959160000000008</v>
      </c>
    </row>
    <row r="95" spans="1:9">
      <c r="A95" s="7" t="s">
        <v>33</v>
      </c>
      <c r="B95" s="8">
        <v>7.505579</v>
      </c>
      <c r="C95" s="8">
        <v>7.4241029999999997</v>
      </c>
      <c r="D95" s="8">
        <v>7.0146240000000004</v>
      </c>
      <c r="E95" s="8">
        <v>6.5328299999999997</v>
      </c>
      <c r="F95" s="8">
        <v>1.2597259999999999</v>
      </c>
      <c r="G95" s="8">
        <v>0.98404499999999995</v>
      </c>
      <c r="H95" s="8">
        <v>0.69908599999999999</v>
      </c>
      <c r="I95" s="8">
        <v>0.28502</v>
      </c>
    </row>
    <row r="96" spans="1:9">
      <c r="A96" s="7" t="s">
        <v>34</v>
      </c>
      <c r="B96" s="8">
        <f t="shared" ref="B96:I96" si="16">B94-B95</f>
        <v>14.707065</v>
      </c>
      <c r="C96" s="8">
        <f t="shared" si="16"/>
        <v>10.710884</v>
      </c>
      <c r="D96" s="8">
        <f t="shared" si="16"/>
        <v>6.8719139999999994</v>
      </c>
      <c r="E96" s="8">
        <f t="shared" si="16"/>
        <v>4.1579360000000003</v>
      </c>
      <c r="F96" s="8">
        <f t="shared" si="16"/>
        <v>10.354965999999999</v>
      </c>
      <c r="G96" s="8">
        <f t="shared" si="16"/>
        <v>9.065455</v>
      </c>
      <c r="H96" s="8">
        <f t="shared" si="16"/>
        <v>8.6603700000000003</v>
      </c>
      <c r="I96" s="8">
        <f t="shared" si="16"/>
        <v>7.8108960000000005</v>
      </c>
    </row>
    <row r="97" spans="1:9">
      <c r="B97" s="8"/>
      <c r="C97" s="8"/>
      <c r="D97" s="8"/>
      <c r="E97" s="8"/>
      <c r="F97" s="8"/>
      <c r="G97" s="8"/>
      <c r="H97" s="8"/>
      <c r="I97" s="8"/>
    </row>
    <row r="98" spans="1:9">
      <c r="A98" s="10" t="s">
        <v>35</v>
      </c>
      <c r="B98" s="5">
        <v>15.162266000000001</v>
      </c>
      <c r="C98" s="5">
        <v>9.7121150000000007</v>
      </c>
      <c r="D98" s="5">
        <v>7.9002999999999997</v>
      </c>
      <c r="E98" s="5">
        <v>26.404717000000002</v>
      </c>
      <c r="F98" s="5">
        <v>23.509029000000002</v>
      </c>
      <c r="G98" s="5">
        <v>16.058138</v>
      </c>
      <c r="H98" s="5">
        <v>17.580680000000001</v>
      </c>
      <c r="I98" s="5">
        <v>28.336821</v>
      </c>
    </row>
    <row r="99" spans="1:9">
      <c r="B99" s="8"/>
      <c r="C99" s="8"/>
      <c r="D99" s="8"/>
      <c r="E99" s="8"/>
      <c r="F99" s="8"/>
      <c r="G99" s="8"/>
      <c r="H99" s="8"/>
      <c r="I99" s="8"/>
    </row>
    <row r="100" spans="1:9" ht="18" customHeight="1">
      <c r="A100" s="11" t="s">
        <v>36</v>
      </c>
      <c r="B100" s="5">
        <f t="shared" ref="B100:I100" si="17">B71-B89</f>
        <v>33.713647999999978</v>
      </c>
      <c r="C100" s="5">
        <f t="shared" si="17"/>
        <v>45.995634000000024</v>
      </c>
      <c r="D100" s="5">
        <f t="shared" si="17"/>
        <v>84.927282999999989</v>
      </c>
      <c r="E100" s="5">
        <f t="shared" si="17"/>
        <v>69.382144000000011</v>
      </c>
      <c r="F100" s="5">
        <f t="shared" si="17"/>
        <v>66.690871000000016</v>
      </c>
      <c r="G100" s="5">
        <f t="shared" si="17"/>
        <v>52.607681999999954</v>
      </c>
      <c r="H100" s="5">
        <f t="shared" si="17"/>
        <v>86.501778000000002</v>
      </c>
      <c r="I100" s="5">
        <f t="shared" si="17"/>
        <v>82.667658000000017</v>
      </c>
    </row>
    <row r="101" spans="1:9" ht="18" customHeight="1">
      <c r="A101" s="11" t="s">
        <v>37</v>
      </c>
      <c r="B101" s="12">
        <f t="shared" ref="B101:I101" si="18">B70-(B88-B95)</f>
        <v>63.788870000000003</v>
      </c>
      <c r="C101" s="12">
        <f t="shared" si="18"/>
        <v>33.275342000000023</v>
      </c>
      <c r="D101" s="12">
        <f t="shared" si="18"/>
        <v>76.647284999999982</v>
      </c>
      <c r="E101" s="12">
        <f t="shared" si="18"/>
        <v>47.784421999999978</v>
      </c>
      <c r="F101" s="12">
        <f t="shared" si="18"/>
        <v>36.976067</v>
      </c>
      <c r="G101" s="12">
        <f t="shared" si="18"/>
        <v>48.240073999999964</v>
      </c>
      <c r="H101" s="12">
        <f t="shared" si="18"/>
        <v>69.294194000000033</v>
      </c>
      <c r="I101" s="12">
        <f t="shared" si="18"/>
        <v>47.742099999999994</v>
      </c>
    </row>
    <row r="102" spans="1:9" ht="18" customHeight="1">
      <c r="A102" s="11" t="s">
        <v>39</v>
      </c>
      <c r="B102" s="5">
        <f t="shared" ref="B102:I102" si="19">B70-B88</f>
        <v>56.283290999999991</v>
      </c>
      <c r="C102" s="5">
        <f t="shared" si="19"/>
        <v>25.851239000000021</v>
      </c>
      <c r="D102" s="5">
        <f t="shared" si="19"/>
        <v>69.632660999999985</v>
      </c>
      <c r="E102" s="5">
        <f t="shared" si="19"/>
        <v>41.251591999999988</v>
      </c>
      <c r="F102" s="5">
        <f t="shared" si="19"/>
        <v>35.716341</v>
      </c>
      <c r="G102" s="5">
        <f t="shared" si="19"/>
        <v>47.256028999999955</v>
      </c>
      <c r="H102" s="5">
        <f t="shared" si="19"/>
        <v>68.595108000000039</v>
      </c>
      <c r="I102" s="5">
        <f t="shared" si="19"/>
        <v>47.457080000000019</v>
      </c>
    </row>
    <row r="103" spans="1:9">
      <c r="A103" s="13"/>
      <c r="B103" s="8"/>
      <c r="C103" s="8"/>
      <c r="D103" s="8"/>
      <c r="E103" s="8"/>
      <c r="F103" s="8"/>
      <c r="G103" s="8"/>
      <c r="H103" s="8"/>
      <c r="I103" s="8"/>
    </row>
    <row r="104" spans="1:9">
      <c r="A104" s="14" t="s">
        <v>40</v>
      </c>
      <c r="B104" s="12">
        <f t="shared" ref="B104:I104" si="20">SUM(B105:B109)</f>
        <v>-10.517547</v>
      </c>
      <c r="C104" s="12">
        <f t="shared" si="20"/>
        <v>-3.683040000000001</v>
      </c>
      <c r="D104" s="12">
        <f t="shared" si="20"/>
        <v>-5.5135259999999988</v>
      </c>
      <c r="E104" s="12">
        <f t="shared" si="20"/>
        <v>-7.7025679999999852</v>
      </c>
      <c r="F104" s="12">
        <f t="shared" si="20"/>
        <v>-9.8359860000000001</v>
      </c>
      <c r="G104" s="12">
        <f t="shared" si="20"/>
        <v>-12.164165000000001</v>
      </c>
      <c r="H104" s="12">
        <f t="shared" si="20"/>
        <v>-6.5690029999999995</v>
      </c>
      <c r="I104" s="12">
        <f t="shared" si="20"/>
        <v>-3.6236910000000004</v>
      </c>
    </row>
    <row r="105" spans="1:9">
      <c r="A105" s="15" t="s">
        <v>41</v>
      </c>
      <c r="B105" s="16">
        <v>0</v>
      </c>
      <c r="C105" s="16">
        <v>0</v>
      </c>
      <c r="D105" s="16">
        <v>0</v>
      </c>
      <c r="E105" s="16">
        <v>33</v>
      </c>
      <c r="F105" s="16">
        <v>0</v>
      </c>
      <c r="G105" s="16">
        <v>0</v>
      </c>
      <c r="H105" s="16">
        <v>0</v>
      </c>
      <c r="I105" s="16">
        <v>0</v>
      </c>
    </row>
    <row r="106" spans="1:9">
      <c r="A106" s="15" t="s">
        <v>42</v>
      </c>
      <c r="B106" s="16">
        <v>1.842341</v>
      </c>
      <c r="C106" s="16">
        <v>4.2199859999999996</v>
      </c>
      <c r="D106" s="16">
        <v>0.58102900000000002</v>
      </c>
      <c r="E106" s="16">
        <v>2.0689289999999998</v>
      </c>
      <c r="F106" s="16">
        <v>1.6648989999999999</v>
      </c>
      <c r="G106" s="16">
        <v>1.726</v>
      </c>
      <c r="H106" s="16">
        <v>3.4115340000000001</v>
      </c>
      <c r="I106" s="16">
        <v>2.7168190000000001</v>
      </c>
    </row>
    <row r="107" spans="1:9">
      <c r="A107" s="15" t="s">
        <v>43</v>
      </c>
      <c r="B107" s="16">
        <v>0</v>
      </c>
      <c r="C107" s="16">
        <v>1.5</v>
      </c>
      <c r="D107" s="16">
        <v>0.71199999999999997</v>
      </c>
      <c r="E107" s="16">
        <v>0.32750000000000001</v>
      </c>
      <c r="F107" s="16">
        <v>0.40419500000000003</v>
      </c>
      <c r="G107" s="16">
        <v>-1.2969999999999999</v>
      </c>
      <c r="H107" s="16">
        <v>0.40799999999999997</v>
      </c>
      <c r="I107" s="16">
        <v>3.2402E-2</v>
      </c>
    </row>
    <row r="108" spans="1:9">
      <c r="A108" s="15" t="s">
        <v>44</v>
      </c>
      <c r="B108" s="16">
        <v>0</v>
      </c>
      <c r="C108" s="16">
        <v>0</v>
      </c>
      <c r="D108" s="16">
        <v>9</v>
      </c>
      <c r="E108" s="16">
        <v>137.02613600000001</v>
      </c>
      <c r="F108" s="16"/>
      <c r="G108" s="16"/>
      <c r="H108" s="16"/>
      <c r="I108" s="16"/>
    </row>
    <row r="109" spans="1:9">
      <c r="A109" s="15" t="s">
        <v>45</v>
      </c>
      <c r="B109" s="16">
        <v>-12.359888</v>
      </c>
      <c r="C109" s="16">
        <v>-9.4030260000000006</v>
      </c>
      <c r="D109" s="16">
        <v>-15.806554999999999</v>
      </c>
      <c r="E109" s="16">
        <v>-180.12513300000001</v>
      </c>
      <c r="F109" s="16">
        <v>-11.90508</v>
      </c>
      <c r="G109" s="16">
        <v>-12.593165000000001</v>
      </c>
      <c r="H109" s="16">
        <v>-10.388536999999999</v>
      </c>
      <c r="I109" s="16">
        <v>-6.3729120000000004</v>
      </c>
    </row>
    <row r="110" spans="1:9">
      <c r="A110" s="15"/>
      <c r="B110" s="16"/>
      <c r="C110" s="16"/>
      <c r="D110" s="16"/>
      <c r="E110" s="16"/>
      <c r="F110" s="16"/>
      <c r="G110" s="16"/>
      <c r="H110" s="16"/>
      <c r="I110" s="16"/>
    </row>
    <row r="111" spans="1:9">
      <c r="A111" s="17" t="s">
        <v>46</v>
      </c>
      <c r="B111" s="12">
        <f t="shared" ref="B111:I111" si="21">B102+B104</f>
        <v>45.765743999999991</v>
      </c>
      <c r="C111" s="12">
        <f t="shared" si="21"/>
        <v>22.168199000000019</v>
      </c>
      <c r="D111" s="12">
        <f t="shared" si="21"/>
        <v>64.119134999999986</v>
      </c>
      <c r="E111" s="12">
        <f t="shared" si="21"/>
        <v>33.549024000000003</v>
      </c>
      <c r="F111" s="12">
        <f t="shared" si="21"/>
        <v>25.880355000000002</v>
      </c>
      <c r="G111" s="12">
        <f t="shared" si="21"/>
        <v>35.091863999999958</v>
      </c>
      <c r="H111" s="12">
        <f t="shared" si="21"/>
        <v>62.026105000000037</v>
      </c>
      <c r="I111" s="12">
        <f t="shared" si="21"/>
        <v>43.833389000000018</v>
      </c>
    </row>
    <row r="112" spans="1:9" ht="15.75" thickBot="1">
      <c r="A112" s="18"/>
      <c r="B112" s="19"/>
      <c r="C112" s="19"/>
      <c r="D112" s="19"/>
      <c r="E112" s="19"/>
      <c r="F112" s="19"/>
      <c r="G112" s="19"/>
      <c r="H112" s="19"/>
      <c r="I112" s="19"/>
    </row>
    <row r="113" spans="1:9">
      <c r="A113" s="20" t="s">
        <v>47</v>
      </c>
      <c r="B113" s="21"/>
      <c r="C113" s="21"/>
      <c r="D113" s="21"/>
      <c r="E113" s="21"/>
      <c r="F113" s="21"/>
      <c r="G113" s="21"/>
      <c r="H113" s="21"/>
      <c r="I113" s="21"/>
    </row>
    <row r="114" spans="1:9">
      <c r="A114" s="22" t="s">
        <v>48</v>
      </c>
      <c r="B114" s="23"/>
      <c r="C114" s="23"/>
      <c r="D114" s="23"/>
      <c r="E114" s="24"/>
      <c r="F114" s="24"/>
      <c r="G114" s="24"/>
      <c r="H114" s="24"/>
      <c r="I114" s="24"/>
    </row>
    <row r="115" spans="1:9">
      <c r="A115" s="22" t="s">
        <v>49</v>
      </c>
      <c r="B115" s="21"/>
      <c r="C115" s="21"/>
      <c r="D115" s="21"/>
      <c r="E115" s="21"/>
      <c r="F115" s="21"/>
      <c r="G115" s="21"/>
      <c r="H115" s="21"/>
      <c r="I115" s="21"/>
    </row>
    <row r="116" spans="1:9">
      <c r="A116" s="22" t="s">
        <v>50</v>
      </c>
      <c r="B116" s="21"/>
      <c r="C116" s="21"/>
      <c r="D116" s="21"/>
    </row>
    <row r="117" spans="1:9">
      <c r="A117" s="25" t="s">
        <v>51</v>
      </c>
      <c r="B117" s="21"/>
      <c r="C117" s="21"/>
      <c r="D117" s="21"/>
    </row>
    <row r="118" spans="1:9" ht="55.5" customHeight="1">
      <c r="A118" s="26" t="s">
        <v>52</v>
      </c>
      <c r="B118" s="26"/>
      <c r="C118" s="26"/>
      <c r="D118" s="26"/>
      <c r="E118" s="26"/>
      <c r="F118" s="26"/>
      <c r="G118" s="26"/>
      <c r="H118" s="26"/>
      <c r="I118" s="26"/>
    </row>
    <row r="119" spans="1:9">
      <c r="A119" s="20" t="s">
        <v>56</v>
      </c>
    </row>
    <row r="120" spans="1:9">
      <c r="A120" s="22" t="s">
        <v>57</v>
      </c>
      <c r="B120" s="21"/>
      <c r="C120" s="21"/>
      <c r="D120" s="21"/>
    </row>
    <row r="121" spans="1:9" ht="46.5" customHeight="1">
      <c r="A121" s="26"/>
      <c r="B121" s="26"/>
      <c r="C121" s="26"/>
      <c r="D121" s="26"/>
      <c r="E121" s="21"/>
      <c r="F121" s="21"/>
      <c r="G121" s="21"/>
      <c r="H121" s="21"/>
      <c r="I121" s="21"/>
    </row>
    <row r="122" spans="1:9">
      <c r="B122" s="21"/>
      <c r="C122" s="21"/>
      <c r="D122" s="21"/>
      <c r="E122" s="21"/>
      <c r="F122" s="21"/>
      <c r="G122" s="21"/>
      <c r="H122" s="21"/>
      <c r="I122" s="21"/>
    </row>
    <row r="124" spans="1:9">
      <c r="B124" s="21"/>
      <c r="C124" s="21"/>
      <c r="D124" s="21"/>
      <c r="E124" s="21"/>
      <c r="F124" s="21"/>
      <c r="G124" s="21"/>
      <c r="H124" s="21"/>
      <c r="I124" s="21"/>
    </row>
    <row r="125" spans="1:9">
      <c r="B125" s="21"/>
      <c r="C125" s="21"/>
      <c r="D125" s="21"/>
      <c r="E125" s="21"/>
      <c r="F125" s="21"/>
      <c r="G125" s="21"/>
      <c r="H125" s="21"/>
      <c r="I125" s="21"/>
    </row>
    <row r="126" spans="1:9">
      <c r="B126" s="21"/>
      <c r="C126" s="21"/>
      <c r="D126" s="21"/>
      <c r="E126" s="21"/>
      <c r="F126" s="21"/>
      <c r="G126" s="21"/>
      <c r="H126" s="21"/>
      <c r="I126" s="21"/>
    </row>
    <row r="127" spans="1:9">
      <c r="B127" s="21"/>
      <c r="C127" s="21"/>
      <c r="D127" s="21"/>
      <c r="E127" s="21"/>
      <c r="F127" s="21"/>
      <c r="G127" s="21"/>
      <c r="H127" s="21"/>
      <c r="I127" s="21"/>
    </row>
    <row r="128" spans="1:9">
      <c r="B128" s="21"/>
    </row>
    <row r="129" spans="2:9">
      <c r="B129" s="21"/>
    </row>
    <row r="130" spans="2:9">
      <c r="B130" s="21"/>
      <c r="C130" s="21"/>
      <c r="D130" s="21"/>
      <c r="E130" s="21"/>
      <c r="F130" s="21"/>
      <c r="G130" s="21"/>
      <c r="H130" s="21"/>
      <c r="I130" s="21"/>
    </row>
    <row r="131" spans="2:9">
      <c r="B131" s="21"/>
    </row>
    <row r="132" spans="2:9">
      <c r="B132" s="21"/>
    </row>
    <row r="134" spans="2:9">
      <c r="B134" s="21"/>
      <c r="C134" s="21"/>
      <c r="D134" s="21"/>
      <c r="E134" s="21"/>
      <c r="F134" s="21"/>
      <c r="G134" s="21"/>
      <c r="H134" s="21"/>
      <c r="I134" s="21"/>
    </row>
    <row r="135" spans="2:9">
      <c r="B135" s="21"/>
      <c r="C135" s="21"/>
      <c r="D135" s="21"/>
      <c r="E135" s="21"/>
      <c r="F135" s="21"/>
      <c r="G135" s="21"/>
      <c r="H135" s="21"/>
      <c r="I135" s="21"/>
    </row>
    <row r="136" spans="2:9">
      <c r="B136" s="21"/>
      <c r="C136" s="21"/>
      <c r="D136" s="21"/>
      <c r="E136" s="21"/>
      <c r="F136" s="21"/>
      <c r="G136" s="21"/>
      <c r="H136" s="21"/>
      <c r="I136" s="21"/>
    </row>
  </sheetData>
  <mergeCells count="3">
    <mergeCell ref="A121:D121"/>
    <mergeCell ref="A58:I58"/>
    <mergeCell ref="A118:I1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2025-08-12T17:21:32Z</dcterms:created>
  <dcterms:modified xsi:type="dcterms:W3CDTF">2025-08-12T20:51:40Z</dcterms:modified>
</cp:coreProperties>
</file>