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VCECCBFORM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4" i="1"/>
  <c r="N133" i="1"/>
  <c r="N132" i="1"/>
  <c r="N130" i="1"/>
  <c r="N124" i="1"/>
  <c r="N121" i="1"/>
  <c r="N120" i="1"/>
  <c r="N119" i="1"/>
  <c r="N118" i="1"/>
  <c r="N117" i="1"/>
  <c r="N116" i="1"/>
  <c r="N115" i="1"/>
  <c r="N114" i="1"/>
  <c r="N113" i="1"/>
  <c r="N112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 l="1"/>
  <c r="N85" i="1" s="1"/>
  <c r="N57" i="1"/>
  <c r="N131" i="1" s="1"/>
  <c r="N84" i="1"/>
  <c r="N111" i="1"/>
  <c r="N110" i="1" s="1"/>
  <c r="N127" i="1" s="1"/>
  <c r="N125" i="1" s="1"/>
  <c r="N61" i="1"/>
  <c r="N135" i="1" s="1"/>
  <c r="N12" i="1"/>
  <c r="N11" i="1" s="1"/>
  <c r="N37" i="1"/>
  <c r="N36" i="1" s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L136" i="1"/>
  <c r="K136" i="1"/>
  <c r="J136" i="1"/>
  <c r="H136" i="1"/>
  <c r="G136" i="1"/>
  <c r="F136" i="1"/>
  <c r="D136" i="1"/>
  <c r="C136" i="1"/>
  <c r="B136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57" i="1"/>
  <c r="M131" i="1" s="1"/>
  <c r="L57" i="1"/>
  <c r="L131" i="1" s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L111" i="1" s="1"/>
  <c r="L110" i="1" s="1"/>
  <c r="K112" i="1"/>
  <c r="K111" i="1" s="1"/>
  <c r="K110" i="1" s="1"/>
  <c r="J112" i="1"/>
  <c r="I112" i="1"/>
  <c r="H112" i="1"/>
  <c r="H111" i="1" s="1"/>
  <c r="H110" i="1" s="1"/>
  <c r="G112" i="1"/>
  <c r="F112" i="1"/>
  <c r="E112" i="1"/>
  <c r="D112" i="1"/>
  <c r="D111" i="1" s="1"/>
  <c r="D110" i="1" s="1"/>
  <c r="C112" i="1"/>
  <c r="C111" i="1" s="1"/>
  <c r="C110" i="1" s="1"/>
  <c r="B112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L86" i="1" s="1"/>
  <c r="L85" i="1" s="1"/>
  <c r="K87" i="1"/>
  <c r="K86" i="1" s="1"/>
  <c r="K85" i="1" s="1"/>
  <c r="J87" i="1"/>
  <c r="J86" i="1" s="1"/>
  <c r="J85" i="1" s="1"/>
  <c r="I87" i="1"/>
  <c r="H87" i="1"/>
  <c r="H86" i="1" s="1"/>
  <c r="H85" i="1" s="1"/>
  <c r="G87" i="1"/>
  <c r="G86" i="1" s="1"/>
  <c r="G85" i="1" s="1"/>
  <c r="F87" i="1"/>
  <c r="F86" i="1" s="1"/>
  <c r="F85" i="1" s="1"/>
  <c r="E87" i="1"/>
  <c r="D87" i="1"/>
  <c r="D86" i="1" s="1"/>
  <c r="D85" i="1" s="1"/>
  <c r="C87" i="1"/>
  <c r="C86" i="1" s="1"/>
  <c r="C85" i="1" s="1"/>
  <c r="B87" i="1"/>
  <c r="B86" i="1" s="1"/>
  <c r="B85" i="1" s="1"/>
  <c r="G111" i="1" l="1"/>
  <c r="G110" i="1" s="1"/>
  <c r="G127" i="1" s="1"/>
  <c r="G125" i="1" s="1"/>
  <c r="H57" i="1"/>
  <c r="H131" i="1" s="1"/>
  <c r="N128" i="1"/>
  <c r="N126" i="1" s="1"/>
  <c r="N10" i="1"/>
  <c r="N54" i="1" s="1"/>
  <c r="N52" i="1" s="1"/>
  <c r="N53" i="1"/>
  <c r="N51" i="1" s="1"/>
  <c r="N49" i="1"/>
  <c r="N123" i="1"/>
  <c r="E57" i="1"/>
  <c r="E131" i="1" s="1"/>
  <c r="D61" i="1"/>
  <c r="D135" i="1" s="1"/>
  <c r="C37" i="1"/>
  <c r="C36" i="1" s="1"/>
  <c r="G37" i="1"/>
  <c r="G36" i="1" s="1"/>
  <c r="B12" i="1"/>
  <c r="B11" i="1" s="1"/>
  <c r="B10" i="1" s="1"/>
  <c r="D57" i="1"/>
  <c r="D131" i="1" s="1"/>
  <c r="F12" i="1"/>
  <c r="F11" i="1" s="1"/>
  <c r="F10" i="1" s="1"/>
  <c r="J12" i="1"/>
  <c r="J11" i="1" s="1"/>
  <c r="J10" i="1" s="1"/>
  <c r="K37" i="1"/>
  <c r="K36" i="1" s="1"/>
  <c r="G12" i="1"/>
  <c r="G11" i="1" s="1"/>
  <c r="I57" i="1"/>
  <c r="I131" i="1" s="1"/>
  <c r="B61" i="1"/>
  <c r="B135" i="1" s="1"/>
  <c r="C12" i="1"/>
  <c r="C11" i="1" s="1"/>
  <c r="C10" i="1" s="1"/>
  <c r="K12" i="1"/>
  <c r="K11" i="1" s="1"/>
  <c r="F61" i="1"/>
  <c r="F135" i="1" s="1"/>
  <c r="J61" i="1"/>
  <c r="J135" i="1" s="1"/>
  <c r="D127" i="1"/>
  <c r="D125" i="1" s="1"/>
  <c r="D123" i="1"/>
  <c r="D84" i="1"/>
  <c r="D128" i="1" s="1"/>
  <c r="D126" i="1" s="1"/>
  <c r="E12" i="1"/>
  <c r="E11" i="1" s="1"/>
  <c r="I12" i="1"/>
  <c r="I11" i="1" s="1"/>
  <c r="M12" i="1"/>
  <c r="M11" i="1" s="1"/>
  <c r="B84" i="1"/>
  <c r="F84" i="1"/>
  <c r="J84" i="1"/>
  <c r="E37" i="1"/>
  <c r="E36" i="1" s="1"/>
  <c r="I37" i="1"/>
  <c r="I36" i="1" s="1"/>
  <c r="M37" i="1"/>
  <c r="M36" i="1" s="1"/>
  <c r="B111" i="1"/>
  <c r="B110" i="1" s="1"/>
  <c r="B127" i="1" s="1"/>
  <c r="B125" i="1" s="1"/>
  <c r="F111" i="1"/>
  <c r="F110" i="1" s="1"/>
  <c r="F127" i="1" s="1"/>
  <c r="F125" i="1" s="1"/>
  <c r="J111" i="1"/>
  <c r="J110" i="1" s="1"/>
  <c r="J127" i="1" s="1"/>
  <c r="J125" i="1" s="1"/>
  <c r="C57" i="1"/>
  <c r="C131" i="1" s="1"/>
  <c r="G57" i="1"/>
  <c r="G131" i="1" s="1"/>
  <c r="K57" i="1"/>
  <c r="K131" i="1" s="1"/>
  <c r="G61" i="1"/>
  <c r="G135" i="1" s="1"/>
  <c r="L61" i="1"/>
  <c r="L135" i="1" s="1"/>
  <c r="C127" i="1"/>
  <c r="C125" i="1" s="1"/>
  <c r="C123" i="1"/>
  <c r="C84" i="1"/>
  <c r="C128" i="1" s="1"/>
  <c r="C126" i="1" s="1"/>
  <c r="G84" i="1"/>
  <c r="G128" i="1" s="1"/>
  <c r="G126" i="1" s="1"/>
  <c r="K123" i="1"/>
  <c r="K127" i="1"/>
  <c r="K125" i="1" s="1"/>
  <c r="K84" i="1"/>
  <c r="K128" i="1" s="1"/>
  <c r="K126" i="1" s="1"/>
  <c r="B37" i="1"/>
  <c r="B36" i="1" s="1"/>
  <c r="F37" i="1"/>
  <c r="F36" i="1" s="1"/>
  <c r="F54" i="1" s="1"/>
  <c r="F52" i="1" s="1"/>
  <c r="J37" i="1"/>
  <c r="J36" i="1" s="1"/>
  <c r="C61" i="1"/>
  <c r="C135" i="1" s="1"/>
  <c r="H61" i="1"/>
  <c r="H135" i="1" s="1"/>
  <c r="L127" i="1"/>
  <c r="L125" i="1" s="1"/>
  <c r="L123" i="1"/>
  <c r="L84" i="1"/>
  <c r="L128" i="1" s="1"/>
  <c r="L126" i="1" s="1"/>
  <c r="H127" i="1"/>
  <c r="H125" i="1" s="1"/>
  <c r="H123" i="1"/>
  <c r="H84" i="1"/>
  <c r="H128" i="1" s="1"/>
  <c r="H126" i="1" s="1"/>
  <c r="D12" i="1"/>
  <c r="D11" i="1" s="1"/>
  <c r="H12" i="1"/>
  <c r="H11" i="1" s="1"/>
  <c r="L12" i="1"/>
  <c r="L11" i="1" s="1"/>
  <c r="E86" i="1"/>
  <c r="E85" i="1" s="1"/>
  <c r="I86" i="1"/>
  <c r="I85" i="1" s="1"/>
  <c r="M86" i="1"/>
  <c r="M85" i="1" s="1"/>
  <c r="D37" i="1"/>
  <c r="D36" i="1" s="1"/>
  <c r="H37" i="1"/>
  <c r="H36" i="1" s="1"/>
  <c r="L37" i="1"/>
  <c r="L36" i="1" s="1"/>
  <c r="E111" i="1"/>
  <c r="E110" i="1" s="1"/>
  <c r="I111" i="1"/>
  <c r="I110" i="1" s="1"/>
  <c r="M111" i="1"/>
  <c r="M110" i="1" s="1"/>
  <c r="B57" i="1"/>
  <c r="B131" i="1" s="1"/>
  <c r="F57" i="1"/>
  <c r="F131" i="1" s="1"/>
  <c r="J57" i="1"/>
  <c r="J131" i="1" s="1"/>
  <c r="K61" i="1"/>
  <c r="K135" i="1" s="1"/>
  <c r="E136" i="1"/>
  <c r="E61" i="1"/>
  <c r="E135" i="1" s="1"/>
  <c r="I136" i="1"/>
  <c r="I61" i="1"/>
  <c r="I135" i="1" s="1"/>
  <c r="M136" i="1"/>
  <c r="M61" i="1"/>
  <c r="M135" i="1" s="1"/>
  <c r="J54" i="1" l="1"/>
  <c r="J52" i="1" s="1"/>
  <c r="G123" i="1"/>
  <c r="C53" i="1"/>
  <c r="C51" i="1" s="1"/>
  <c r="B54" i="1"/>
  <c r="B52" i="1" s="1"/>
  <c r="G49" i="1"/>
  <c r="G53" i="1"/>
  <c r="G51" i="1" s="1"/>
  <c r="C54" i="1"/>
  <c r="C52" i="1" s="1"/>
  <c r="G10" i="1"/>
  <c r="G54" i="1" s="1"/>
  <c r="G52" i="1" s="1"/>
  <c r="J53" i="1"/>
  <c r="J51" i="1" s="1"/>
  <c r="J49" i="1"/>
  <c r="J128" i="1"/>
  <c r="J126" i="1" s="1"/>
  <c r="C49" i="1"/>
  <c r="K53" i="1"/>
  <c r="K51" i="1" s="1"/>
  <c r="F53" i="1"/>
  <c r="F51" i="1" s="1"/>
  <c r="K10" i="1"/>
  <c r="K54" i="1" s="1"/>
  <c r="K52" i="1" s="1"/>
  <c r="B123" i="1"/>
  <c r="K49" i="1"/>
  <c r="F123" i="1"/>
  <c r="B53" i="1"/>
  <c r="B51" i="1" s="1"/>
  <c r="E127" i="1"/>
  <c r="E125" i="1" s="1"/>
  <c r="E123" i="1"/>
  <c r="E84" i="1"/>
  <c r="E128" i="1" s="1"/>
  <c r="E126" i="1" s="1"/>
  <c r="L10" i="1"/>
  <c r="L54" i="1" s="1"/>
  <c r="L52" i="1" s="1"/>
  <c r="L53" i="1"/>
  <c r="L51" i="1" s="1"/>
  <c r="L49" i="1"/>
  <c r="B49" i="1"/>
  <c r="B128" i="1"/>
  <c r="B126" i="1" s="1"/>
  <c r="H10" i="1"/>
  <c r="H54" i="1" s="1"/>
  <c r="H52" i="1" s="1"/>
  <c r="H53" i="1"/>
  <c r="H51" i="1" s="1"/>
  <c r="H49" i="1"/>
  <c r="F128" i="1"/>
  <c r="F126" i="1" s="1"/>
  <c r="M53" i="1"/>
  <c r="M51" i="1" s="1"/>
  <c r="M49" i="1"/>
  <c r="M10" i="1"/>
  <c r="M54" i="1" s="1"/>
  <c r="M52" i="1" s="1"/>
  <c r="M127" i="1"/>
  <c r="M125" i="1" s="1"/>
  <c r="M123" i="1"/>
  <c r="M84" i="1"/>
  <c r="M128" i="1" s="1"/>
  <c r="M126" i="1" s="1"/>
  <c r="D10" i="1"/>
  <c r="D54" i="1" s="1"/>
  <c r="D52" i="1" s="1"/>
  <c r="D53" i="1"/>
  <c r="D51" i="1" s="1"/>
  <c r="D49" i="1"/>
  <c r="I53" i="1"/>
  <c r="I51" i="1" s="1"/>
  <c r="I49" i="1"/>
  <c r="I10" i="1"/>
  <c r="I54" i="1" s="1"/>
  <c r="I52" i="1" s="1"/>
  <c r="I127" i="1"/>
  <c r="I125" i="1" s="1"/>
  <c r="I123" i="1"/>
  <c r="I84" i="1"/>
  <c r="I128" i="1" s="1"/>
  <c r="I126" i="1" s="1"/>
  <c r="F49" i="1"/>
  <c r="J123" i="1"/>
  <c r="E10" i="1"/>
  <c r="E54" i="1" s="1"/>
  <c r="E52" i="1" s="1"/>
  <c r="E53" i="1"/>
  <c r="E51" i="1" s="1"/>
  <c r="E49" i="1"/>
</calcChain>
</file>

<file path=xl/sharedStrings.xml><?xml version="1.0" encoding="utf-8"?>
<sst xmlns="http://schemas.openxmlformats.org/spreadsheetml/2006/main" count="197" uniqueCount="62">
  <si>
    <t>ST VINCENT AND THE GRENADINES</t>
  </si>
  <si>
    <t>Summary of Central Government Operations</t>
  </si>
  <si>
    <t>Millions of Eastern Caribbean dollars (EC$ Mn.)</t>
  </si>
  <si>
    <t>ACCOUNTS</t>
  </si>
  <si>
    <t>TOTAL REVENUE AND GRANTS (1+2+3)</t>
  </si>
  <si>
    <t>1. Current Revenue</t>
  </si>
  <si>
    <t xml:space="preserve">    Tax Revenue</t>
  </si>
  <si>
    <t xml:space="preserve">        Taxes on Income, Profit and Capital Gains</t>
  </si>
  <si>
    <t xml:space="preserve">                Corporate Tax</t>
  </si>
  <si>
    <t xml:space="preserve">                Personal/Individual Tax</t>
  </si>
  <si>
    <t xml:space="preserve">                Withholding/Non-Resident Tax</t>
  </si>
  <si>
    <t xml:space="preserve">        Taxes on Property</t>
  </si>
  <si>
    <t xml:space="preserve">        Taxes on Goods and Services</t>
  </si>
  <si>
    <t xml:space="preserve">                Value Added Tax/Sales Tax</t>
  </si>
  <si>
    <t xml:space="preserve">                Excise Tax</t>
  </si>
  <si>
    <t xml:space="preserve">                Stamp Duties</t>
  </si>
  <si>
    <t xml:space="preserve">                Consumption Tax</t>
  </si>
  <si>
    <t xml:space="preserve">                Licences</t>
  </si>
  <si>
    <t xml:space="preserve">        Taxes on International Trade and Transactions</t>
  </si>
  <si>
    <t xml:space="preserve">                Import Duty</t>
  </si>
  <si>
    <t xml:space="preserve">                Customs Service Tax/Customs Service Charge</t>
  </si>
  <si>
    <t xml:space="preserve">                Consumption Tax on imports</t>
  </si>
  <si>
    <t xml:space="preserve">                Environment Levy</t>
  </si>
  <si>
    <t xml:space="preserve">        Other Taxes</t>
  </si>
  <si>
    <t xml:space="preserve">    Non Tax Revenue/Other Revenue</t>
  </si>
  <si>
    <t xml:space="preserve">        Citizenship by Investment</t>
  </si>
  <si>
    <t>2. Capital Revenue</t>
  </si>
  <si>
    <t>3. Grants</t>
  </si>
  <si>
    <t>of which Capital Grants</t>
  </si>
  <si>
    <t>TOTAL EXPENDITURE AND NET LENDING (4+5)</t>
  </si>
  <si>
    <t>4. Current Expenditure</t>
  </si>
  <si>
    <t xml:space="preserve">    Personal Emoluments/Compensation of Employees</t>
  </si>
  <si>
    <t xml:space="preserve">    Goods and Services</t>
  </si>
  <si>
    <t xml:space="preserve">    Interest Payments</t>
  </si>
  <si>
    <t xml:space="preserve">        Domestic</t>
  </si>
  <si>
    <t xml:space="preserve">        External</t>
  </si>
  <si>
    <t xml:space="preserve">    Transfers and Subsidies</t>
  </si>
  <si>
    <t xml:space="preserve">        Pension</t>
  </si>
  <si>
    <t xml:space="preserve">        Grants and Contributions</t>
  </si>
  <si>
    <t>5. Capital Expenditure and Net Lending</t>
  </si>
  <si>
    <t xml:space="preserve">   Of which: Capital Expenditure</t>
  </si>
  <si>
    <t>CURRENT ACCOUNT BALANCE (BEFORE GRANTS) (1 -4)</t>
  </si>
  <si>
    <t>CURRENT ACCOUNT BALANCE (AFTER GRANTS)</t>
  </si>
  <si>
    <t>PRIMARY BALANCE (BEFORE GRANTS)</t>
  </si>
  <si>
    <t>PRIMARY BALANCE (AFTER GRANTS)</t>
  </si>
  <si>
    <t>OVERALL BALANCE (BEFORE GRANTS)</t>
  </si>
  <si>
    <t>OVERALL BALANCE (AFTER GRANTS)</t>
  </si>
  <si>
    <t>FINANCING</t>
  </si>
  <si>
    <t xml:space="preserve">    Domestic</t>
  </si>
  <si>
    <t xml:space="preserve">        ECCB (net)</t>
  </si>
  <si>
    <t xml:space="preserve">        Commercial Banks (net)</t>
  </si>
  <si>
    <t xml:space="preserve">        Other</t>
  </si>
  <si>
    <t xml:space="preserve">    External</t>
  </si>
  <si>
    <t xml:space="preserve">        Net Disbursements/(Amortisation)</t>
  </si>
  <si>
    <t xml:space="preserve">            Disbursements</t>
  </si>
  <si>
    <t xml:space="preserve">            Amortisation</t>
  </si>
  <si>
    <t xml:space="preserve">        Change in Government Foreign Assets</t>
  </si>
  <si>
    <t xml:space="preserve">    Arrears</t>
  </si>
  <si>
    <t>Source:</t>
  </si>
  <si>
    <t>Web site of the Eastern Caribbean Central Bank (http://www.eccb-centralbank.org/Statistics/index.asp#fiscalaccounts)</t>
  </si>
  <si>
    <t>Millions of United States dollars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</si>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</sst>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[$-409]d\-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MT"/>
    </font>
    <font>
      <b/>
      <sz val="10"/>
      <name val="Arial MT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/>
    <xf numFmtId="17" fontId="3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43" fontId="6" fillId="0" borderId="0" xfId="2" applyFont="1" applyAlignment="1">
      <alignment horizontal="right"/>
    </xf>
    <xf numFmtId="0" fontId="8" fillId="0" borderId="0" xfId="3" applyFont="1" applyBorder="1"/>
    <xf numFmtId="164" fontId="3" fillId="0" borderId="0" xfId="2" applyNumberFormat="1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/>
    <xf numFmtId="0" fontId="4" fillId="0" borderId="0" xfId="0" applyFont="1" applyBorder="1" applyAlignment="1">
      <alignment horizontal="left" indent="2"/>
    </xf>
    <xf numFmtId="164" fontId="6" fillId="0" borderId="0" xfId="2" applyNumberFormat="1" applyFont="1" applyAlignment="1">
      <alignment horizontal="right"/>
    </xf>
    <xf numFmtId="0" fontId="9" fillId="0" borderId="0" xfId="0" applyFont="1" applyBorder="1" applyAlignment="1">
      <alignment horizontal="left" indent="3"/>
    </xf>
    <xf numFmtId="164" fontId="10" fillId="0" borderId="0" xfId="2" applyNumberFormat="1" applyFont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left" indent="3"/>
    </xf>
    <xf numFmtId="0" fontId="2" fillId="0" borderId="0" xfId="0" applyFont="1" applyBorder="1" applyAlignment="1">
      <alignment horizontal="left" indent="5"/>
    </xf>
    <xf numFmtId="0" fontId="2" fillId="0" borderId="0" xfId="0" applyFont="1" applyBorder="1" applyAlignment="1">
      <alignment horizontal="left" indent="4"/>
    </xf>
    <xf numFmtId="0" fontId="2" fillId="0" borderId="0" xfId="0" applyFont="1" applyBorder="1" applyAlignment="1">
      <alignment horizontal="left" indent="2"/>
    </xf>
    <xf numFmtId="165" fontId="3" fillId="0" borderId="0" xfId="2" applyNumberFormat="1" applyFont="1" applyAlignment="1">
      <alignment horizontal="right"/>
    </xf>
    <xf numFmtId="0" fontId="4" fillId="0" borderId="0" xfId="0" applyFont="1" applyBorder="1"/>
    <xf numFmtId="164" fontId="4" fillId="0" borderId="0" xfId="1" applyNumberFormat="1" applyFont="1" applyBorder="1"/>
    <xf numFmtId="0" fontId="2" fillId="0" borderId="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64" fontId="2" fillId="0" borderId="3" xfId="1" applyNumberFormat="1" applyFont="1" applyBorder="1"/>
    <xf numFmtId="43" fontId="2" fillId="0" borderId="2" xfId="1" applyFont="1" applyBorder="1"/>
    <xf numFmtId="166" fontId="11" fillId="0" borderId="0" xfId="0" applyNumberFormat="1" applyFont="1" applyFill="1" applyAlignment="1">
      <alignment horizontal="left"/>
    </xf>
    <xf numFmtId="166" fontId="9" fillId="0" borderId="0" xfId="0" applyNumberFormat="1" applyFont="1" applyFill="1" applyAlignment="1">
      <alignment horizontal="left"/>
    </xf>
    <xf numFmtId="164" fontId="2" fillId="0" borderId="0" xfId="1" applyNumberFormat="1" applyFont="1" applyBorder="1"/>
  </cellXfs>
  <cellStyles count="4">
    <cellStyle name="Comma" xfId="1" builtinId="3"/>
    <cellStyle name="Comma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43"/>
  <sheetViews>
    <sheetView tabSelected="1" zoomScaleNormal="100" zoomScaleSheetLayoutView="40" workbookViewId="0"/>
  </sheetViews>
  <sheetFormatPr defaultRowHeight="12.75"/>
  <cols>
    <col min="1" max="1" width="53.7109375" style="1" customWidth="1"/>
    <col min="2" max="2" width="10.7109375" style="3" customWidth="1"/>
    <col min="3" max="10" width="10.7109375" style="1" customWidth="1"/>
    <col min="11" max="14" width="9.5703125" style="1" bestFit="1" customWidth="1"/>
    <col min="15" max="16384" width="9.140625" style="1"/>
  </cols>
  <sheetData>
    <row r="1" spans="1:14" ht="12.75" customHeight="1"/>
    <row r="2" spans="1:14" ht="12.75" customHeight="1">
      <c r="B2" s="2"/>
      <c r="C2" s="2"/>
    </row>
    <row r="3" spans="1:14">
      <c r="A3" s="4"/>
    </row>
    <row r="4" spans="1:14">
      <c r="A4" s="5" t="s">
        <v>0</v>
      </c>
    </row>
    <row r="5" spans="1:14">
      <c r="A5" s="5" t="s">
        <v>1</v>
      </c>
    </row>
    <row r="6" spans="1:14">
      <c r="A6" s="5"/>
    </row>
    <row r="7" spans="1:14">
      <c r="A7" s="5" t="s">
        <v>2</v>
      </c>
    </row>
    <row r="8" spans="1:14" s="8" customFormat="1" ht="19.5" customHeight="1" thickBot="1">
      <c r="A8" s="6" t="s">
        <v>3</v>
      </c>
      <c r="B8" s="7">
        <v>2012</v>
      </c>
      <c r="C8" s="7">
        <v>2013</v>
      </c>
      <c r="D8" s="7">
        <v>2014</v>
      </c>
      <c r="E8" s="7">
        <v>2015</v>
      </c>
      <c r="F8" s="7">
        <v>2016</v>
      </c>
      <c r="G8" s="7">
        <v>2017</v>
      </c>
      <c r="H8" s="7">
        <v>2018</v>
      </c>
      <c r="I8" s="7">
        <v>2019</v>
      </c>
      <c r="J8" s="7">
        <v>2020</v>
      </c>
      <c r="K8" s="7">
        <v>2021</v>
      </c>
      <c r="L8" s="7">
        <v>2022</v>
      </c>
      <c r="M8" s="7">
        <v>2023</v>
      </c>
      <c r="N8" s="7">
        <v>2024</v>
      </c>
    </row>
    <row r="9" spans="1:14">
      <c r="A9" s="9"/>
      <c r="B9" s="10"/>
      <c r="C9" s="10"/>
      <c r="D9" s="10"/>
      <c r="E9" s="10"/>
      <c r="F9" s="10"/>
      <c r="G9" s="10"/>
      <c r="H9" s="10"/>
      <c r="I9" s="10"/>
      <c r="J9" s="10"/>
    </row>
    <row r="10" spans="1:14">
      <c r="A10" s="11" t="s">
        <v>4</v>
      </c>
      <c r="B10" s="12">
        <f t="shared" ref="B10:M10" si="0">B11+B32+B33</f>
        <v>504.59999999999997</v>
      </c>
      <c r="C10" s="12">
        <f t="shared" si="0"/>
        <v>522.93999999999994</v>
      </c>
      <c r="D10" s="12">
        <f t="shared" si="0"/>
        <v>572.54</v>
      </c>
      <c r="E10" s="12">
        <f t="shared" si="0"/>
        <v>570.75</v>
      </c>
      <c r="F10" s="12">
        <f t="shared" si="0"/>
        <v>617.38</v>
      </c>
      <c r="G10" s="12">
        <f t="shared" si="0"/>
        <v>640.23</v>
      </c>
      <c r="H10" s="12">
        <f t="shared" si="0"/>
        <v>637.04000000000008</v>
      </c>
      <c r="I10" s="12">
        <f t="shared" si="0"/>
        <v>680.02</v>
      </c>
      <c r="J10" s="12">
        <f t="shared" si="0"/>
        <v>715.66999999999985</v>
      </c>
      <c r="K10" s="12">
        <f t="shared" si="0"/>
        <v>773.78</v>
      </c>
      <c r="L10" s="12">
        <f t="shared" si="0"/>
        <v>734.31000000000017</v>
      </c>
      <c r="M10" s="12">
        <f t="shared" si="0"/>
        <v>772.66000000000008</v>
      </c>
      <c r="N10" s="12">
        <f t="shared" ref="N10" si="1">N11+N32+N33</f>
        <v>885.56000000000006</v>
      </c>
    </row>
    <row r="11" spans="1:14" s="14" customFormat="1">
      <c r="A11" s="13" t="s">
        <v>5</v>
      </c>
      <c r="B11" s="12">
        <f t="shared" ref="B11:M11" si="2">B12+B30</f>
        <v>472.63</v>
      </c>
      <c r="C11" s="12">
        <f t="shared" si="2"/>
        <v>462.59</v>
      </c>
      <c r="D11" s="12">
        <f t="shared" si="2"/>
        <v>532.31999999999994</v>
      </c>
      <c r="E11" s="12">
        <f t="shared" si="2"/>
        <v>516.64</v>
      </c>
      <c r="F11" s="12">
        <f t="shared" si="2"/>
        <v>590.18999999999994</v>
      </c>
      <c r="G11" s="12">
        <f t="shared" si="2"/>
        <v>589.77</v>
      </c>
      <c r="H11" s="12">
        <f t="shared" si="2"/>
        <v>596.40000000000009</v>
      </c>
      <c r="I11" s="12">
        <f t="shared" si="2"/>
        <v>601.71999999999991</v>
      </c>
      <c r="J11" s="12">
        <f t="shared" si="2"/>
        <v>606.24999999999989</v>
      </c>
      <c r="K11" s="12">
        <f t="shared" si="2"/>
        <v>679.52</v>
      </c>
      <c r="L11" s="12">
        <f t="shared" si="2"/>
        <v>681.18000000000006</v>
      </c>
      <c r="M11" s="12">
        <f t="shared" si="2"/>
        <v>703.12</v>
      </c>
      <c r="N11" s="12">
        <f t="shared" ref="N11" si="3">N12+N30</f>
        <v>790.09</v>
      </c>
    </row>
    <row r="12" spans="1:14">
      <c r="A12" s="15" t="s">
        <v>6</v>
      </c>
      <c r="B12" s="16">
        <f t="shared" ref="B12:M12" si="4">SUM(B13,B17,B18,B24,B29)</f>
        <v>430.58</v>
      </c>
      <c r="C12" s="16">
        <f t="shared" si="4"/>
        <v>420.64</v>
      </c>
      <c r="D12" s="16">
        <f t="shared" si="4"/>
        <v>469.53</v>
      </c>
      <c r="E12" s="16">
        <f t="shared" si="4"/>
        <v>481.53000000000003</v>
      </c>
      <c r="F12" s="16">
        <f t="shared" si="4"/>
        <v>535.41</v>
      </c>
      <c r="G12" s="16">
        <f t="shared" si="4"/>
        <v>549.48</v>
      </c>
      <c r="H12" s="16">
        <f t="shared" si="4"/>
        <v>554.63000000000011</v>
      </c>
      <c r="I12" s="16">
        <f t="shared" si="4"/>
        <v>557.8599999999999</v>
      </c>
      <c r="J12" s="16">
        <f t="shared" si="4"/>
        <v>564.4899999999999</v>
      </c>
      <c r="K12" s="16">
        <f t="shared" si="4"/>
        <v>637.14</v>
      </c>
      <c r="L12" s="16">
        <f t="shared" si="4"/>
        <v>641.85</v>
      </c>
      <c r="M12" s="16">
        <f t="shared" si="4"/>
        <v>643.39</v>
      </c>
      <c r="N12" s="16">
        <f t="shared" ref="N12" si="5">SUM(N13,N17,N18,N24,N29)</f>
        <v>738.77</v>
      </c>
    </row>
    <row r="13" spans="1:14" s="19" customFormat="1">
      <c r="A13" s="17" t="s">
        <v>7</v>
      </c>
      <c r="B13" s="18">
        <v>122.41</v>
      </c>
      <c r="C13" s="18">
        <v>111.44</v>
      </c>
      <c r="D13" s="18">
        <v>140.03</v>
      </c>
      <c r="E13" s="18">
        <v>129.69999999999999</v>
      </c>
      <c r="F13" s="18">
        <v>155.83000000000001</v>
      </c>
      <c r="G13" s="18">
        <v>151.06</v>
      </c>
      <c r="H13" s="18">
        <v>147.80000000000001</v>
      </c>
      <c r="I13" s="18">
        <v>140.29</v>
      </c>
      <c r="J13" s="18">
        <v>143.36000000000001</v>
      </c>
      <c r="K13" s="18">
        <v>143.53</v>
      </c>
      <c r="L13" s="18">
        <v>158.72</v>
      </c>
      <c r="M13" s="18">
        <v>152.13</v>
      </c>
      <c r="N13" s="18">
        <v>186.96</v>
      </c>
    </row>
    <row r="14" spans="1:14">
      <c r="A14" s="20" t="s">
        <v>8</v>
      </c>
      <c r="B14" s="18">
        <v>40.9</v>
      </c>
      <c r="C14" s="18">
        <v>30.49</v>
      </c>
      <c r="D14" s="18">
        <v>40.18</v>
      </c>
      <c r="E14" s="18">
        <v>46.31</v>
      </c>
      <c r="F14" s="18">
        <v>64.89</v>
      </c>
      <c r="G14" s="18">
        <v>56.07</v>
      </c>
      <c r="H14" s="18">
        <v>54.29</v>
      </c>
      <c r="I14" s="18">
        <v>43.93</v>
      </c>
      <c r="J14" s="18">
        <v>45.47</v>
      </c>
      <c r="K14" s="18">
        <v>44.12</v>
      </c>
      <c r="L14" s="18">
        <v>43.31</v>
      </c>
      <c r="M14" s="18">
        <v>42.51</v>
      </c>
      <c r="N14" s="18">
        <v>66.31</v>
      </c>
    </row>
    <row r="15" spans="1:14">
      <c r="A15" s="20" t="s">
        <v>9</v>
      </c>
      <c r="B15" s="18">
        <v>71.81</v>
      </c>
      <c r="C15" s="18">
        <v>69.38</v>
      </c>
      <c r="D15" s="18">
        <v>71.650000000000006</v>
      </c>
      <c r="E15" s="18">
        <v>70.430000000000007</v>
      </c>
      <c r="F15" s="18">
        <v>77.8</v>
      </c>
      <c r="G15" s="18">
        <v>81.16</v>
      </c>
      <c r="H15" s="18">
        <v>77.88</v>
      </c>
      <c r="I15" s="18">
        <v>82.82</v>
      </c>
      <c r="J15" s="18">
        <v>84.73</v>
      </c>
      <c r="K15" s="18">
        <v>87.53</v>
      </c>
      <c r="L15" s="18">
        <v>92.61</v>
      </c>
      <c r="M15" s="18">
        <v>94.27</v>
      </c>
      <c r="N15" s="18">
        <v>96.91</v>
      </c>
    </row>
    <row r="16" spans="1:14">
      <c r="A16" s="20" t="s">
        <v>10</v>
      </c>
      <c r="B16" s="18">
        <v>9.69</v>
      </c>
      <c r="C16" s="18">
        <v>11.57</v>
      </c>
      <c r="D16" s="18">
        <v>28.21</v>
      </c>
      <c r="E16" s="18">
        <v>12.96</v>
      </c>
      <c r="F16" s="18">
        <v>13.14</v>
      </c>
      <c r="G16" s="18">
        <v>13.84</v>
      </c>
      <c r="H16" s="18">
        <v>15.63</v>
      </c>
      <c r="I16" s="18">
        <v>13.55</v>
      </c>
      <c r="J16" s="18">
        <v>13.16</v>
      </c>
      <c r="K16" s="18">
        <v>11.88</v>
      </c>
      <c r="L16" s="18">
        <v>22.81</v>
      </c>
      <c r="M16" s="18">
        <v>15.35</v>
      </c>
      <c r="N16" s="18">
        <v>23.73</v>
      </c>
    </row>
    <row r="17" spans="1:14" s="19" customFormat="1">
      <c r="A17" s="17" t="s">
        <v>11</v>
      </c>
      <c r="B17" s="18">
        <v>2.7</v>
      </c>
      <c r="C17" s="18">
        <v>3.9</v>
      </c>
      <c r="D17" s="18">
        <v>34.49</v>
      </c>
      <c r="E17" s="18">
        <v>29.02</v>
      </c>
      <c r="F17" s="18">
        <v>45.11</v>
      </c>
      <c r="G17" s="18">
        <v>56.13</v>
      </c>
      <c r="H17" s="18">
        <v>37.43</v>
      </c>
      <c r="I17" s="18">
        <v>27.11</v>
      </c>
      <c r="J17" s="18">
        <v>40.83</v>
      </c>
      <c r="K17" s="18">
        <v>100.73</v>
      </c>
      <c r="L17" s="18">
        <v>40</v>
      </c>
      <c r="M17" s="18">
        <v>39.32</v>
      </c>
      <c r="N17" s="18">
        <v>31.26</v>
      </c>
    </row>
    <row r="18" spans="1:14" s="19" customFormat="1">
      <c r="A18" s="17" t="s">
        <v>12</v>
      </c>
      <c r="B18" s="18">
        <v>224.35</v>
      </c>
      <c r="C18" s="18">
        <v>223.3</v>
      </c>
      <c r="D18" s="18">
        <v>207.29</v>
      </c>
      <c r="E18" s="18">
        <v>228.51</v>
      </c>
      <c r="F18" s="18">
        <v>233.45</v>
      </c>
      <c r="G18" s="18">
        <v>243.89</v>
      </c>
      <c r="H18" s="18">
        <v>255.12</v>
      </c>
      <c r="I18" s="18">
        <v>279.51</v>
      </c>
      <c r="J18" s="18">
        <v>276.14999999999998</v>
      </c>
      <c r="K18" s="18">
        <v>274.5</v>
      </c>
      <c r="L18" s="18">
        <v>305.01</v>
      </c>
      <c r="M18" s="18">
        <v>306.68</v>
      </c>
      <c r="N18" s="18">
        <v>366.49</v>
      </c>
    </row>
    <row r="19" spans="1:14">
      <c r="A19" s="20" t="s">
        <v>13</v>
      </c>
      <c r="B19" s="18">
        <v>134.06</v>
      </c>
      <c r="C19" s="18">
        <v>130.74</v>
      </c>
      <c r="D19" s="18">
        <v>138.06</v>
      </c>
      <c r="E19" s="18">
        <v>143.74</v>
      </c>
      <c r="F19" s="18">
        <v>153.85</v>
      </c>
      <c r="G19" s="18">
        <v>160.66999999999999</v>
      </c>
      <c r="H19" s="18">
        <v>170.68</v>
      </c>
      <c r="I19" s="18">
        <v>190.1</v>
      </c>
      <c r="J19" s="18">
        <v>178.41</v>
      </c>
      <c r="K19" s="18">
        <v>183.06</v>
      </c>
      <c r="L19" s="18">
        <v>213.06</v>
      </c>
      <c r="M19" s="18">
        <v>212.97</v>
      </c>
      <c r="N19" s="18">
        <v>260.33</v>
      </c>
    </row>
    <row r="20" spans="1:14">
      <c r="A20" s="20" t="s">
        <v>14</v>
      </c>
      <c r="B20" s="18">
        <v>27.55</v>
      </c>
      <c r="C20" s="18">
        <v>25.57</v>
      </c>
      <c r="D20" s="18">
        <v>33.04</v>
      </c>
      <c r="E20" s="18">
        <v>35.299999999999997</v>
      </c>
      <c r="F20" s="18">
        <v>41.32</v>
      </c>
      <c r="G20" s="18">
        <v>41.58</v>
      </c>
      <c r="H20" s="18">
        <v>41.29</v>
      </c>
      <c r="I20" s="18">
        <v>40.76</v>
      </c>
      <c r="J20" s="18">
        <v>51.76</v>
      </c>
      <c r="K20" s="18">
        <v>48.12</v>
      </c>
      <c r="L20" s="18">
        <v>44.52</v>
      </c>
      <c r="M20" s="18">
        <v>41.55</v>
      </c>
      <c r="N20" s="18">
        <v>54.42</v>
      </c>
    </row>
    <row r="21" spans="1:14">
      <c r="A21" s="20" t="s">
        <v>15</v>
      </c>
      <c r="B21" s="18">
        <v>17.41</v>
      </c>
      <c r="C21" s="18">
        <v>26.15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 t="s">
        <v>61</v>
      </c>
      <c r="K21" s="18" t="s">
        <v>61</v>
      </c>
      <c r="L21" s="18" t="s">
        <v>61</v>
      </c>
      <c r="M21" s="18" t="s">
        <v>61</v>
      </c>
      <c r="N21" s="18" t="s">
        <v>61</v>
      </c>
    </row>
    <row r="22" spans="1:14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 t="s">
        <v>61</v>
      </c>
      <c r="K22" s="18" t="s">
        <v>61</v>
      </c>
      <c r="L22" s="18" t="s">
        <v>61</v>
      </c>
      <c r="M22" s="18" t="s">
        <v>61</v>
      </c>
      <c r="N22" s="18" t="s">
        <v>61</v>
      </c>
    </row>
    <row r="23" spans="1:14">
      <c r="A23" s="20" t="s">
        <v>17</v>
      </c>
      <c r="B23" s="18">
        <v>26.13</v>
      </c>
      <c r="C23" s="18">
        <v>25.18</v>
      </c>
      <c r="D23" s="18">
        <v>20.63</v>
      </c>
      <c r="E23" s="18">
        <v>24.5</v>
      </c>
      <c r="F23" s="18">
        <v>19.399999999999999</v>
      </c>
      <c r="G23" s="18">
        <v>22.82</v>
      </c>
      <c r="H23" s="18">
        <v>23.85</v>
      </c>
      <c r="I23" s="18">
        <v>27.71</v>
      </c>
      <c r="J23" s="18">
        <v>27.96</v>
      </c>
      <c r="K23" s="18">
        <v>24.69</v>
      </c>
      <c r="L23" s="18">
        <v>24.48</v>
      </c>
      <c r="M23" s="18">
        <v>31.29</v>
      </c>
      <c r="N23" s="18">
        <v>29.01</v>
      </c>
    </row>
    <row r="24" spans="1:14" s="19" customFormat="1">
      <c r="A24" s="17" t="s">
        <v>18</v>
      </c>
      <c r="B24" s="18">
        <v>81.12</v>
      </c>
      <c r="C24" s="18">
        <v>82</v>
      </c>
      <c r="D24" s="18">
        <v>87.72</v>
      </c>
      <c r="E24" s="18">
        <v>94.3</v>
      </c>
      <c r="F24" s="18">
        <v>101.02</v>
      </c>
      <c r="G24" s="18">
        <v>98.4</v>
      </c>
      <c r="H24" s="18">
        <v>111.34</v>
      </c>
      <c r="I24" s="18">
        <v>107.19</v>
      </c>
      <c r="J24" s="18">
        <v>100.99</v>
      </c>
      <c r="K24" s="18">
        <v>111.42</v>
      </c>
      <c r="L24" s="18">
        <v>134.62</v>
      </c>
      <c r="M24" s="18">
        <v>141.15</v>
      </c>
      <c r="N24" s="18">
        <v>150.13999999999999</v>
      </c>
    </row>
    <row r="25" spans="1:14">
      <c r="A25" s="20" t="s">
        <v>19</v>
      </c>
      <c r="B25" s="18">
        <v>47.6</v>
      </c>
      <c r="C25" s="18">
        <v>48.33</v>
      </c>
      <c r="D25" s="18">
        <v>49.35</v>
      </c>
      <c r="E25" s="18">
        <v>52.37</v>
      </c>
      <c r="F25" s="18">
        <v>56.72</v>
      </c>
      <c r="G25" s="18">
        <v>54.51</v>
      </c>
      <c r="H25" s="18">
        <v>60.41</v>
      </c>
      <c r="I25" s="18">
        <v>58.39</v>
      </c>
      <c r="J25" s="18">
        <v>55.84</v>
      </c>
      <c r="K25" s="18">
        <v>57.24</v>
      </c>
      <c r="L25" s="18">
        <v>69.930000000000007</v>
      </c>
      <c r="M25" s="18">
        <v>69.66</v>
      </c>
      <c r="N25" s="18">
        <v>75.959999999999994</v>
      </c>
    </row>
    <row r="26" spans="1:14">
      <c r="A26" s="20" t="s">
        <v>20</v>
      </c>
      <c r="B26" s="18" t="s">
        <v>61</v>
      </c>
      <c r="C26" s="18">
        <v>0</v>
      </c>
      <c r="D26" s="18">
        <v>32.909999999999997</v>
      </c>
      <c r="E26" s="18">
        <v>37.450000000000003</v>
      </c>
      <c r="F26" s="18">
        <v>37.25</v>
      </c>
      <c r="G26" s="18">
        <v>36.72</v>
      </c>
      <c r="H26" s="18">
        <v>40.4</v>
      </c>
      <c r="I26" s="18">
        <v>40.11</v>
      </c>
      <c r="J26" s="18">
        <v>37.53</v>
      </c>
      <c r="K26" s="18">
        <v>46.84</v>
      </c>
      <c r="L26" s="18">
        <v>57.11</v>
      </c>
      <c r="M26" s="18">
        <v>64.36</v>
      </c>
      <c r="N26" s="18">
        <v>64.989999999999995</v>
      </c>
    </row>
    <row r="27" spans="1:14">
      <c r="A27" s="20" t="s">
        <v>21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 t="s">
        <v>61</v>
      </c>
      <c r="K27" s="18" t="s">
        <v>61</v>
      </c>
      <c r="L27" s="18" t="s">
        <v>61</v>
      </c>
      <c r="M27" s="18" t="s">
        <v>61</v>
      </c>
      <c r="N27" s="18" t="s">
        <v>61</v>
      </c>
    </row>
    <row r="28" spans="1:14">
      <c r="A28" s="20" t="s">
        <v>22</v>
      </c>
      <c r="B28" s="18" t="s">
        <v>61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 t="s">
        <v>61</v>
      </c>
      <c r="K28" s="18" t="s">
        <v>61</v>
      </c>
      <c r="L28" s="18" t="s">
        <v>61</v>
      </c>
      <c r="M28" s="18" t="s">
        <v>61</v>
      </c>
      <c r="N28" s="18" t="s">
        <v>61</v>
      </c>
    </row>
    <row r="29" spans="1:14">
      <c r="A29" s="20" t="s">
        <v>23</v>
      </c>
      <c r="B29" s="18" t="s">
        <v>61</v>
      </c>
      <c r="C29" s="18" t="s">
        <v>61</v>
      </c>
      <c r="D29" s="18" t="s">
        <v>61</v>
      </c>
      <c r="E29" s="18" t="s">
        <v>61</v>
      </c>
      <c r="F29" s="18" t="s">
        <v>61</v>
      </c>
      <c r="G29" s="18" t="s">
        <v>61</v>
      </c>
      <c r="H29" s="18">
        <v>2.94</v>
      </c>
      <c r="I29" s="18">
        <v>3.76</v>
      </c>
      <c r="J29" s="18">
        <v>3.16</v>
      </c>
      <c r="K29" s="18">
        <v>6.96</v>
      </c>
      <c r="L29" s="18">
        <v>3.5</v>
      </c>
      <c r="M29" s="18">
        <v>4.1100000000000003</v>
      </c>
      <c r="N29" s="18">
        <v>3.92</v>
      </c>
    </row>
    <row r="30" spans="1:14">
      <c r="A30" s="15" t="s">
        <v>24</v>
      </c>
      <c r="B30" s="18">
        <v>42.05</v>
      </c>
      <c r="C30" s="18">
        <v>41.95</v>
      </c>
      <c r="D30" s="18">
        <v>62.79</v>
      </c>
      <c r="E30" s="18">
        <v>35.11</v>
      </c>
      <c r="F30" s="18">
        <v>54.78</v>
      </c>
      <c r="G30" s="18">
        <v>40.29</v>
      </c>
      <c r="H30" s="18">
        <v>41.77</v>
      </c>
      <c r="I30" s="18">
        <v>43.86</v>
      </c>
      <c r="J30" s="18">
        <v>41.76</v>
      </c>
      <c r="K30" s="18">
        <v>42.38</v>
      </c>
      <c r="L30" s="18">
        <v>39.33</v>
      </c>
      <c r="M30" s="18">
        <v>59.73</v>
      </c>
      <c r="N30" s="18">
        <v>51.32</v>
      </c>
    </row>
    <row r="31" spans="1:14">
      <c r="A31" s="21" t="s">
        <v>25</v>
      </c>
      <c r="B31" s="18" t="s">
        <v>61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 t="s">
        <v>61</v>
      </c>
      <c r="K31" s="18" t="s">
        <v>61</v>
      </c>
      <c r="L31" s="18" t="s">
        <v>61</v>
      </c>
      <c r="M31" s="18" t="s">
        <v>61</v>
      </c>
      <c r="N31" s="18" t="s">
        <v>61</v>
      </c>
    </row>
    <row r="32" spans="1:14" s="14" customFormat="1">
      <c r="A32" s="13" t="s">
        <v>26</v>
      </c>
      <c r="B32" s="12">
        <v>5.38</v>
      </c>
      <c r="C32" s="12">
        <v>34.33</v>
      </c>
      <c r="D32" s="12">
        <v>0.74</v>
      </c>
      <c r="E32" s="12">
        <v>26.09</v>
      </c>
      <c r="F32" s="12">
        <v>1.47</v>
      </c>
      <c r="G32" s="12">
        <v>5.83</v>
      </c>
      <c r="H32" s="12">
        <v>0.96</v>
      </c>
      <c r="I32" s="12">
        <v>4.21</v>
      </c>
      <c r="J32" s="12">
        <v>46.18</v>
      </c>
      <c r="K32" s="12">
        <v>32.51</v>
      </c>
      <c r="L32" s="12">
        <v>2.69</v>
      </c>
      <c r="M32" s="12">
        <v>2.85</v>
      </c>
      <c r="N32" s="12">
        <v>62.15</v>
      </c>
    </row>
    <row r="33" spans="1:14" s="14" customFormat="1">
      <c r="A33" s="13" t="s">
        <v>27</v>
      </c>
      <c r="B33" s="12">
        <v>26.59</v>
      </c>
      <c r="C33" s="12">
        <v>26.02</v>
      </c>
      <c r="D33" s="12">
        <v>39.479999999999997</v>
      </c>
      <c r="E33" s="12">
        <v>28.02</v>
      </c>
      <c r="F33" s="12">
        <v>25.72</v>
      </c>
      <c r="G33" s="12">
        <v>44.63</v>
      </c>
      <c r="H33" s="12">
        <v>39.68</v>
      </c>
      <c r="I33" s="12">
        <v>74.09</v>
      </c>
      <c r="J33" s="12">
        <v>63.24</v>
      </c>
      <c r="K33" s="12">
        <v>61.75</v>
      </c>
      <c r="L33" s="12">
        <v>50.44</v>
      </c>
      <c r="M33" s="12">
        <v>66.69</v>
      </c>
      <c r="N33" s="12">
        <v>33.32</v>
      </c>
    </row>
    <row r="34" spans="1:14">
      <c r="A34" s="22" t="s">
        <v>28</v>
      </c>
      <c r="B34" s="16">
        <v>26.59</v>
      </c>
      <c r="C34" s="16">
        <v>26.02</v>
      </c>
      <c r="D34" s="16">
        <v>39.479999999999997</v>
      </c>
      <c r="E34" s="16">
        <v>28.02</v>
      </c>
      <c r="F34" s="16">
        <v>25.72</v>
      </c>
      <c r="G34" s="16">
        <v>44.63</v>
      </c>
      <c r="H34" s="16">
        <v>39.68</v>
      </c>
      <c r="I34" s="16">
        <v>74.09</v>
      </c>
      <c r="J34" s="16">
        <v>63.24</v>
      </c>
      <c r="K34" s="16">
        <v>61.75</v>
      </c>
      <c r="L34" s="16">
        <v>50.44</v>
      </c>
      <c r="M34" s="16">
        <v>66.69</v>
      </c>
      <c r="N34" s="16">
        <v>33.32</v>
      </c>
    </row>
    <row r="35" spans="1:14">
      <c r="A35" s="2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>
      <c r="A36" s="11" t="s">
        <v>29</v>
      </c>
      <c r="B36" s="12">
        <f t="shared" ref="B36:M36" si="6">B37+B46</f>
        <v>543.07999999999993</v>
      </c>
      <c r="C36" s="12">
        <f t="shared" si="6"/>
        <v>643.05999999999995</v>
      </c>
      <c r="D36" s="12">
        <f t="shared" si="6"/>
        <v>624.32000000000005</v>
      </c>
      <c r="E36" s="12">
        <f t="shared" si="6"/>
        <v>605.69000000000005</v>
      </c>
      <c r="F36" s="12">
        <f t="shared" si="6"/>
        <v>582.92000000000007</v>
      </c>
      <c r="G36" s="12">
        <f t="shared" si="6"/>
        <v>684.7</v>
      </c>
      <c r="H36" s="12">
        <f t="shared" si="6"/>
        <v>667.6</v>
      </c>
      <c r="I36" s="12">
        <f t="shared" si="6"/>
        <v>756.57999999999993</v>
      </c>
      <c r="J36" s="12">
        <f t="shared" si="6"/>
        <v>843.67000000000007</v>
      </c>
      <c r="K36" s="12">
        <f t="shared" si="6"/>
        <v>921.65000000000009</v>
      </c>
      <c r="L36" s="12">
        <f t="shared" si="6"/>
        <v>912.56</v>
      </c>
      <c r="M36" s="12">
        <f t="shared" si="6"/>
        <v>1006</v>
      </c>
      <c r="N36" s="12">
        <f t="shared" ref="N36" si="7">N37+N46</f>
        <v>1303.0999999999999</v>
      </c>
    </row>
    <row r="37" spans="1:14" s="14" customFormat="1">
      <c r="A37" s="13" t="s">
        <v>30</v>
      </c>
      <c r="B37" s="12">
        <f t="shared" ref="B37:M37" si="8">SUM(B38:B40,B43)</f>
        <v>488.91999999999996</v>
      </c>
      <c r="C37" s="12">
        <f t="shared" si="8"/>
        <v>491.25999999999993</v>
      </c>
      <c r="D37" s="12">
        <f t="shared" si="8"/>
        <v>499.11</v>
      </c>
      <c r="E37" s="12">
        <f t="shared" si="8"/>
        <v>506.59000000000003</v>
      </c>
      <c r="F37" s="12">
        <f t="shared" si="8"/>
        <v>515.85</v>
      </c>
      <c r="G37" s="12">
        <f t="shared" si="8"/>
        <v>562.14</v>
      </c>
      <c r="H37" s="12">
        <f t="shared" si="8"/>
        <v>568.71</v>
      </c>
      <c r="I37" s="12">
        <f t="shared" si="8"/>
        <v>597.02</v>
      </c>
      <c r="J37" s="12">
        <f t="shared" si="8"/>
        <v>632.49</v>
      </c>
      <c r="K37" s="12">
        <f t="shared" si="8"/>
        <v>690.09</v>
      </c>
      <c r="L37" s="12">
        <f t="shared" si="8"/>
        <v>669.51</v>
      </c>
      <c r="M37" s="12">
        <f t="shared" si="8"/>
        <v>733.84</v>
      </c>
      <c r="N37" s="12">
        <f t="shared" ref="N37" si="9">SUM(N38:N40,N43)</f>
        <v>839.97</v>
      </c>
    </row>
    <row r="38" spans="1:14">
      <c r="A38" s="20" t="s">
        <v>31</v>
      </c>
      <c r="B38" s="16">
        <v>242.9</v>
      </c>
      <c r="C38" s="16">
        <v>250.95</v>
      </c>
      <c r="D38" s="16">
        <v>260.11</v>
      </c>
      <c r="E38" s="16">
        <v>268.87</v>
      </c>
      <c r="F38" s="16">
        <v>275.14</v>
      </c>
      <c r="G38" s="16">
        <v>280.81</v>
      </c>
      <c r="H38" s="16">
        <v>288.08999999999997</v>
      </c>
      <c r="I38" s="16">
        <v>304.14999999999998</v>
      </c>
      <c r="J38" s="16">
        <v>323.64999999999998</v>
      </c>
      <c r="K38" s="16">
        <v>337.68</v>
      </c>
      <c r="L38" s="16">
        <v>332.42</v>
      </c>
      <c r="M38" s="16">
        <v>351.8</v>
      </c>
      <c r="N38" s="16">
        <v>373.4</v>
      </c>
    </row>
    <row r="39" spans="1:14">
      <c r="A39" s="20" t="s">
        <v>32</v>
      </c>
      <c r="B39" s="16">
        <v>70.459999999999994</v>
      </c>
      <c r="C39" s="16">
        <v>66.099999999999994</v>
      </c>
      <c r="D39" s="16">
        <v>71.02</v>
      </c>
      <c r="E39" s="16">
        <v>72.760000000000005</v>
      </c>
      <c r="F39" s="16">
        <v>69.180000000000007</v>
      </c>
      <c r="G39" s="16">
        <v>72.77</v>
      </c>
      <c r="H39" s="16">
        <v>75.16</v>
      </c>
      <c r="I39" s="16">
        <v>81.069999999999993</v>
      </c>
      <c r="J39" s="16">
        <v>90.76</v>
      </c>
      <c r="K39" s="16">
        <v>101.11</v>
      </c>
      <c r="L39" s="16">
        <v>102.33</v>
      </c>
      <c r="M39" s="16">
        <v>119.57</v>
      </c>
      <c r="N39" s="16">
        <v>125.44</v>
      </c>
    </row>
    <row r="40" spans="1:14">
      <c r="A40" s="20" t="s">
        <v>33</v>
      </c>
      <c r="B40" s="16">
        <v>44.39</v>
      </c>
      <c r="C40" s="16">
        <v>47.91</v>
      </c>
      <c r="D40" s="16">
        <v>45.67</v>
      </c>
      <c r="E40" s="16">
        <v>44.84</v>
      </c>
      <c r="F40" s="16">
        <v>43.26</v>
      </c>
      <c r="G40" s="16">
        <v>57.43</v>
      </c>
      <c r="H40" s="16">
        <v>55.11</v>
      </c>
      <c r="I40" s="16">
        <v>57.54</v>
      </c>
      <c r="J40" s="16">
        <v>52.88</v>
      </c>
      <c r="K40" s="16">
        <v>61.26</v>
      </c>
      <c r="L40" s="16">
        <v>62.53</v>
      </c>
      <c r="M40" s="16">
        <v>74.33</v>
      </c>
      <c r="N40" s="16">
        <v>99.93</v>
      </c>
    </row>
    <row r="41" spans="1:14">
      <c r="A41" s="20" t="s">
        <v>34</v>
      </c>
      <c r="B41" s="16">
        <v>23.29</v>
      </c>
      <c r="C41" s="16">
        <v>29.45</v>
      </c>
      <c r="D41" s="16">
        <v>27.29</v>
      </c>
      <c r="E41" s="16">
        <v>26.87</v>
      </c>
      <c r="F41" s="16">
        <v>28.32</v>
      </c>
      <c r="G41" s="16">
        <v>38.299999999999997</v>
      </c>
      <c r="H41" s="16">
        <v>34.33</v>
      </c>
      <c r="I41" s="16">
        <v>36.1</v>
      </c>
      <c r="J41" s="16">
        <v>33.32</v>
      </c>
      <c r="K41" s="16">
        <v>37.51</v>
      </c>
      <c r="L41" s="16">
        <v>35.9</v>
      </c>
      <c r="M41" s="16">
        <v>37.85</v>
      </c>
      <c r="N41" s="16">
        <v>54.73</v>
      </c>
    </row>
    <row r="42" spans="1:14">
      <c r="A42" s="20" t="s">
        <v>35</v>
      </c>
      <c r="B42" s="16">
        <v>21.1</v>
      </c>
      <c r="C42" s="16">
        <v>18.46</v>
      </c>
      <c r="D42" s="16">
        <v>18.37</v>
      </c>
      <c r="E42" s="16">
        <v>17.97</v>
      </c>
      <c r="F42" s="16">
        <v>14.94</v>
      </c>
      <c r="G42" s="16">
        <v>19.13</v>
      </c>
      <c r="H42" s="16">
        <v>20.78</v>
      </c>
      <c r="I42" s="16">
        <v>21.44</v>
      </c>
      <c r="J42" s="16">
        <v>19.559999999999999</v>
      </c>
      <c r="K42" s="16">
        <v>23.75</v>
      </c>
      <c r="L42" s="16">
        <v>26.63</v>
      </c>
      <c r="M42" s="16">
        <v>36.479999999999997</v>
      </c>
      <c r="N42" s="16">
        <v>45.19</v>
      </c>
    </row>
    <row r="43" spans="1:14">
      <c r="A43" s="20" t="s">
        <v>36</v>
      </c>
      <c r="B43" s="16">
        <v>131.16999999999999</v>
      </c>
      <c r="C43" s="16">
        <v>126.3</v>
      </c>
      <c r="D43" s="16">
        <v>122.31</v>
      </c>
      <c r="E43" s="16">
        <v>120.12</v>
      </c>
      <c r="F43" s="16">
        <v>128.27000000000001</v>
      </c>
      <c r="G43" s="16">
        <v>151.13</v>
      </c>
      <c r="H43" s="16">
        <v>150.35</v>
      </c>
      <c r="I43" s="16">
        <v>154.26</v>
      </c>
      <c r="J43" s="16">
        <v>165.2</v>
      </c>
      <c r="K43" s="16">
        <v>190.04</v>
      </c>
      <c r="L43" s="16">
        <v>172.23</v>
      </c>
      <c r="M43" s="16">
        <v>188.14</v>
      </c>
      <c r="N43" s="16">
        <v>241.2</v>
      </c>
    </row>
    <row r="44" spans="1:14">
      <c r="A44" s="20" t="s">
        <v>37</v>
      </c>
      <c r="B44" s="16">
        <v>49.61</v>
      </c>
      <c r="C44" s="16">
        <v>54.4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 t="s">
        <v>61</v>
      </c>
      <c r="K44" s="16" t="s">
        <v>61</v>
      </c>
      <c r="L44" s="16" t="s">
        <v>61</v>
      </c>
      <c r="M44" s="16" t="s">
        <v>61</v>
      </c>
      <c r="N44" s="16" t="s">
        <v>61</v>
      </c>
    </row>
    <row r="45" spans="1:14">
      <c r="A45" s="20" t="s">
        <v>38</v>
      </c>
      <c r="B45" s="16" t="s">
        <v>61</v>
      </c>
      <c r="C45" s="16" t="s">
        <v>61</v>
      </c>
      <c r="D45" s="16">
        <v>54.59</v>
      </c>
      <c r="E45" s="16">
        <v>51.73</v>
      </c>
      <c r="F45" s="16">
        <v>42.63</v>
      </c>
      <c r="G45" s="16">
        <v>50.79</v>
      </c>
      <c r="H45" s="16">
        <v>55.13</v>
      </c>
      <c r="I45" s="16">
        <v>58.13</v>
      </c>
      <c r="J45" s="16">
        <v>56.41</v>
      </c>
      <c r="K45" s="16">
        <v>65.209999999999994</v>
      </c>
      <c r="L45" s="16">
        <v>61.99</v>
      </c>
      <c r="M45" s="16">
        <v>74.42</v>
      </c>
      <c r="N45" s="16">
        <v>100.62</v>
      </c>
    </row>
    <row r="46" spans="1:14" s="14" customFormat="1">
      <c r="A46" s="13" t="s">
        <v>39</v>
      </c>
      <c r="B46" s="12">
        <v>54.16</v>
      </c>
      <c r="C46" s="12">
        <v>151.80000000000001</v>
      </c>
      <c r="D46" s="12">
        <v>125.21</v>
      </c>
      <c r="E46" s="12">
        <v>99.1</v>
      </c>
      <c r="F46" s="12">
        <v>67.069999999999993</v>
      </c>
      <c r="G46" s="12">
        <v>122.56</v>
      </c>
      <c r="H46" s="12">
        <v>98.89</v>
      </c>
      <c r="I46" s="12">
        <v>159.56</v>
      </c>
      <c r="J46" s="12">
        <v>211.18</v>
      </c>
      <c r="K46" s="12">
        <v>231.56</v>
      </c>
      <c r="L46" s="12">
        <v>243.05</v>
      </c>
      <c r="M46" s="12">
        <v>272.16000000000003</v>
      </c>
      <c r="N46" s="12">
        <v>463.13</v>
      </c>
    </row>
    <row r="47" spans="1:14">
      <c r="A47" s="23" t="s">
        <v>40</v>
      </c>
      <c r="B47" s="16">
        <v>54.16</v>
      </c>
      <c r="C47" s="16">
        <v>151.80000000000001</v>
      </c>
      <c r="D47" s="16">
        <v>125.21</v>
      </c>
      <c r="E47" s="16">
        <v>99.1</v>
      </c>
      <c r="F47" s="16">
        <v>67.069999999999993</v>
      </c>
      <c r="G47" s="16">
        <v>122.56</v>
      </c>
      <c r="H47" s="16">
        <v>98.89</v>
      </c>
      <c r="I47" s="16">
        <v>159.56</v>
      </c>
      <c r="J47" s="16">
        <v>211.18</v>
      </c>
      <c r="K47" s="16">
        <v>231.56</v>
      </c>
      <c r="L47" s="16">
        <v>243.05</v>
      </c>
      <c r="M47" s="16">
        <v>272.16000000000003</v>
      </c>
      <c r="N47" s="16">
        <v>463.13</v>
      </c>
    </row>
    <row r="48" spans="1:14">
      <c r="A48" s="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8" customHeight="1">
      <c r="A49" s="25" t="s">
        <v>41</v>
      </c>
      <c r="B49" s="24">
        <f t="shared" ref="B49:M49" si="10">B11-B37</f>
        <v>-16.289999999999964</v>
      </c>
      <c r="C49" s="24">
        <f t="shared" si="10"/>
        <v>-28.669999999999959</v>
      </c>
      <c r="D49" s="24">
        <f t="shared" si="10"/>
        <v>33.209999999999923</v>
      </c>
      <c r="E49" s="24">
        <f t="shared" si="10"/>
        <v>10.049999999999955</v>
      </c>
      <c r="F49" s="24">
        <f t="shared" si="10"/>
        <v>74.339999999999918</v>
      </c>
      <c r="G49" s="24">
        <f t="shared" si="10"/>
        <v>27.629999999999995</v>
      </c>
      <c r="H49" s="24">
        <f t="shared" si="10"/>
        <v>27.690000000000055</v>
      </c>
      <c r="I49" s="24">
        <f t="shared" si="10"/>
        <v>4.6999999999999318</v>
      </c>
      <c r="J49" s="24">
        <f t="shared" si="10"/>
        <v>-26.240000000000123</v>
      </c>
      <c r="K49" s="24">
        <f t="shared" si="10"/>
        <v>-10.57000000000005</v>
      </c>
      <c r="L49" s="24">
        <f t="shared" si="10"/>
        <v>11.670000000000073</v>
      </c>
      <c r="M49" s="24">
        <f t="shared" si="10"/>
        <v>-30.720000000000027</v>
      </c>
      <c r="N49" s="24">
        <f t="shared" ref="N49" si="11">N11-N37</f>
        <v>-49.879999999999995</v>
      </c>
    </row>
    <row r="50" spans="1:14" ht="18" customHeight="1">
      <c r="A50" s="25" t="s">
        <v>42</v>
      </c>
      <c r="B50" s="24">
        <v>5.91</v>
      </c>
      <c r="C50" s="24">
        <v>-72.209999999999994</v>
      </c>
      <c r="D50" s="24">
        <v>-8.25</v>
      </c>
      <c r="E50" s="24">
        <v>8.36</v>
      </c>
      <c r="F50" s="24">
        <v>77.88</v>
      </c>
      <c r="G50" s="24">
        <v>12.88</v>
      </c>
      <c r="H50" s="24">
        <v>20.309999999999999</v>
      </c>
      <c r="I50" s="24">
        <v>-22.44</v>
      </c>
      <c r="J50" s="24">
        <v>-84.44</v>
      </c>
      <c r="K50" s="24">
        <v>-90.53</v>
      </c>
      <c r="L50" s="24">
        <v>-118.97</v>
      </c>
      <c r="M50" s="24">
        <v>-164.17</v>
      </c>
      <c r="N50" s="24">
        <v>-327.33999999999997</v>
      </c>
    </row>
    <row r="51" spans="1:14" ht="18" customHeight="1">
      <c r="A51" s="25" t="s">
        <v>43</v>
      </c>
      <c r="B51" s="12">
        <f t="shared" ref="B51:M51" si="12">B53+B40</f>
        <v>-20.679999999999936</v>
      </c>
      <c r="C51" s="12">
        <f t="shared" si="12"/>
        <v>-98.22999999999999</v>
      </c>
      <c r="D51" s="12">
        <f t="shared" si="12"/>
        <v>-45.590000000000103</v>
      </c>
      <c r="E51" s="12">
        <f t="shared" si="12"/>
        <v>-18.120000000000033</v>
      </c>
      <c r="F51" s="12">
        <f t="shared" si="12"/>
        <v>51.999999999999893</v>
      </c>
      <c r="G51" s="12">
        <f t="shared" si="12"/>
        <v>-31.670000000000023</v>
      </c>
      <c r="H51" s="12">
        <f t="shared" si="12"/>
        <v>-15.129999999999896</v>
      </c>
      <c r="I51" s="12">
        <f t="shared" si="12"/>
        <v>-93.109999999999985</v>
      </c>
      <c r="J51" s="12">
        <f t="shared" si="12"/>
        <v>-138.36000000000024</v>
      </c>
      <c r="K51" s="12">
        <f t="shared" si="12"/>
        <v>-148.36000000000013</v>
      </c>
      <c r="L51" s="12">
        <f t="shared" si="12"/>
        <v>-166.15999999999983</v>
      </c>
      <c r="M51" s="12">
        <f t="shared" si="12"/>
        <v>-225.7</v>
      </c>
      <c r="N51" s="12">
        <f t="shared" ref="N51" si="13">N53+N40</f>
        <v>-350.92999999999989</v>
      </c>
    </row>
    <row r="52" spans="1:14" ht="18" customHeight="1">
      <c r="A52" s="25" t="s">
        <v>44</v>
      </c>
      <c r="B52" s="26">
        <f t="shared" ref="B52:M52" si="14">B54+B40</f>
        <v>5.9100000000000392</v>
      </c>
      <c r="C52" s="26">
        <f t="shared" si="14"/>
        <v>-72.210000000000008</v>
      </c>
      <c r="D52" s="26">
        <f t="shared" si="14"/>
        <v>-6.1100000000000847</v>
      </c>
      <c r="E52" s="26">
        <f t="shared" si="14"/>
        <v>9.8999999999999488</v>
      </c>
      <c r="F52" s="26">
        <f t="shared" si="14"/>
        <v>77.719999999999914</v>
      </c>
      <c r="G52" s="26">
        <f t="shared" si="14"/>
        <v>12.959999999999972</v>
      </c>
      <c r="H52" s="26">
        <f t="shared" si="14"/>
        <v>24.550000000000054</v>
      </c>
      <c r="I52" s="26">
        <f t="shared" si="14"/>
        <v>-19.019999999999946</v>
      </c>
      <c r="J52" s="26">
        <f t="shared" si="14"/>
        <v>-75.120000000000232</v>
      </c>
      <c r="K52" s="26">
        <f t="shared" si="14"/>
        <v>-86.610000000000127</v>
      </c>
      <c r="L52" s="26">
        <f t="shared" si="14"/>
        <v>-115.71999999999977</v>
      </c>
      <c r="M52" s="26">
        <f t="shared" si="14"/>
        <v>-159.00999999999993</v>
      </c>
      <c r="N52" s="26">
        <f t="shared" ref="N52" si="15">N54+N40</f>
        <v>-317.60999999999984</v>
      </c>
    </row>
    <row r="53" spans="1:14" ht="18" customHeight="1">
      <c r="A53" s="25" t="s">
        <v>45</v>
      </c>
      <c r="B53" s="12">
        <f t="shared" ref="B53:M53" si="16">(B11+B32)-B36</f>
        <v>-65.069999999999936</v>
      </c>
      <c r="C53" s="12">
        <f t="shared" si="16"/>
        <v>-146.13999999999999</v>
      </c>
      <c r="D53" s="12">
        <f t="shared" si="16"/>
        <v>-91.260000000000105</v>
      </c>
      <c r="E53" s="12">
        <f t="shared" si="16"/>
        <v>-62.960000000000036</v>
      </c>
      <c r="F53" s="12">
        <f t="shared" si="16"/>
        <v>8.7399999999998954</v>
      </c>
      <c r="G53" s="12">
        <f t="shared" si="16"/>
        <v>-89.100000000000023</v>
      </c>
      <c r="H53" s="12">
        <f t="shared" si="16"/>
        <v>-70.239999999999895</v>
      </c>
      <c r="I53" s="12">
        <f t="shared" si="16"/>
        <v>-150.64999999999998</v>
      </c>
      <c r="J53" s="12">
        <f t="shared" si="16"/>
        <v>-191.24000000000024</v>
      </c>
      <c r="K53" s="12">
        <f t="shared" si="16"/>
        <v>-209.62000000000012</v>
      </c>
      <c r="L53" s="12">
        <f t="shared" si="16"/>
        <v>-228.68999999999983</v>
      </c>
      <c r="M53" s="12">
        <f t="shared" si="16"/>
        <v>-300.02999999999997</v>
      </c>
      <c r="N53" s="12">
        <f t="shared" ref="N53" si="17">(N11+N32)-N36</f>
        <v>-450.8599999999999</v>
      </c>
    </row>
    <row r="54" spans="1:14" ht="21" customHeight="1">
      <c r="A54" s="25" t="s">
        <v>46</v>
      </c>
      <c r="B54" s="12">
        <f t="shared" ref="B54:M54" si="18">B10-B36</f>
        <v>-38.479999999999961</v>
      </c>
      <c r="C54" s="12">
        <f t="shared" si="18"/>
        <v>-120.12</v>
      </c>
      <c r="D54" s="12">
        <f t="shared" si="18"/>
        <v>-51.780000000000086</v>
      </c>
      <c r="E54" s="12">
        <f t="shared" si="18"/>
        <v>-34.940000000000055</v>
      </c>
      <c r="F54" s="12">
        <f t="shared" si="18"/>
        <v>34.459999999999923</v>
      </c>
      <c r="G54" s="12">
        <f t="shared" si="18"/>
        <v>-44.470000000000027</v>
      </c>
      <c r="H54" s="12">
        <f t="shared" si="18"/>
        <v>-30.559999999999945</v>
      </c>
      <c r="I54" s="12">
        <f t="shared" si="18"/>
        <v>-76.559999999999945</v>
      </c>
      <c r="J54" s="12">
        <f t="shared" si="18"/>
        <v>-128.00000000000023</v>
      </c>
      <c r="K54" s="12">
        <f t="shared" si="18"/>
        <v>-147.87000000000012</v>
      </c>
      <c r="L54" s="12">
        <f t="shared" si="18"/>
        <v>-178.24999999999977</v>
      </c>
      <c r="M54" s="12">
        <f t="shared" si="18"/>
        <v>-233.33999999999992</v>
      </c>
      <c r="N54" s="12">
        <f t="shared" ref="N54" si="19">N10-N36</f>
        <v>-417.53999999999985</v>
      </c>
    </row>
    <row r="55" spans="1:14">
      <c r="A55" s="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>
      <c r="A56" s="25" t="s">
        <v>47</v>
      </c>
      <c r="B56" s="12">
        <v>38.47</v>
      </c>
      <c r="C56" s="12">
        <v>120.12</v>
      </c>
      <c r="D56" s="12">
        <v>53.92</v>
      </c>
      <c r="E56" s="12">
        <v>36.479999999999997</v>
      </c>
      <c r="F56" s="12">
        <v>-34.619999999999997</v>
      </c>
      <c r="G56" s="12">
        <v>44.54</v>
      </c>
      <c r="H56" s="12">
        <v>34.799999999999997</v>
      </c>
      <c r="I56" s="12">
        <v>79.98</v>
      </c>
      <c r="J56" s="12">
        <v>137.32</v>
      </c>
      <c r="K56" s="12">
        <v>151.79</v>
      </c>
      <c r="L56" s="12">
        <v>181.5</v>
      </c>
      <c r="M56" s="12">
        <v>238.51</v>
      </c>
      <c r="N56" s="12">
        <v>427.27</v>
      </c>
    </row>
    <row r="57" spans="1:14">
      <c r="A57" s="27" t="s">
        <v>48</v>
      </c>
      <c r="B57" s="16">
        <f t="shared" ref="B57:M57" si="20">SUM(B58:B60)</f>
        <v>27.29</v>
      </c>
      <c r="C57" s="16">
        <f t="shared" si="20"/>
        <v>7.75</v>
      </c>
      <c r="D57" s="16">
        <f t="shared" si="20"/>
        <v>22.35</v>
      </c>
      <c r="E57" s="16">
        <f t="shared" si="20"/>
        <v>15.82</v>
      </c>
      <c r="F57" s="16">
        <f t="shared" si="20"/>
        <v>-49.17</v>
      </c>
      <c r="G57" s="16">
        <f t="shared" si="20"/>
        <v>33.979999999999997</v>
      </c>
      <c r="H57" s="16">
        <f t="shared" si="20"/>
        <v>7.26</v>
      </c>
      <c r="I57" s="16">
        <f t="shared" si="20"/>
        <v>-49.15</v>
      </c>
      <c r="J57" s="16">
        <f t="shared" si="20"/>
        <v>-297.14</v>
      </c>
      <c r="K57" s="16">
        <f t="shared" si="20"/>
        <v>-289.69</v>
      </c>
      <c r="L57" s="16">
        <f t="shared" si="20"/>
        <v>-329.85999999999996</v>
      </c>
      <c r="M57" s="16">
        <f t="shared" si="20"/>
        <v>-218.4</v>
      </c>
      <c r="N57" s="16">
        <f t="shared" ref="N57" si="21">SUM(N58:N60)</f>
        <v>-192.66</v>
      </c>
    </row>
    <row r="58" spans="1:14">
      <c r="A58" s="27" t="s">
        <v>49</v>
      </c>
      <c r="B58" s="16" t="s">
        <v>61</v>
      </c>
      <c r="C58" s="16" t="s">
        <v>61</v>
      </c>
      <c r="D58" s="16" t="s">
        <v>61</v>
      </c>
      <c r="E58" s="16" t="s">
        <v>61</v>
      </c>
      <c r="F58" s="16" t="s">
        <v>61</v>
      </c>
      <c r="G58" s="16" t="s">
        <v>61</v>
      </c>
      <c r="H58" s="16" t="s">
        <v>61</v>
      </c>
      <c r="I58" s="16" t="s">
        <v>61</v>
      </c>
      <c r="J58" s="16" t="s">
        <v>61</v>
      </c>
      <c r="K58" s="16" t="s">
        <v>61</v>
      </c>
      <c r="L58" s="16" t="s">
        <v>61</v>
      </c>
      <c r="M58" s="16" t="s">
        <v>61</v>
      </c>
      <c r="N58" s="16" t="s">
        <v>61</v>
      </c>
    </row>
    <row r="59" spans="1:14">
      <c r="A59" s="27" t="s">
        <v>50</v>
      </c>
      <c r="B59" s="16">
        <v>27.29</v>
      </c>
      <c r="C59" s="16">
        <v>7.75</v>
      </c>
      <c r="D59" s="16">
        <v>22.35</v>
      </c>
      <c r="E59" s="16">
        <v>15.82</v>
      </c>
      <c r="F59" s="16">
        <v>-49.17</v>
      </c>
      <c r="G59" s="16">
        <v>33.979999999999997</v>
      </c>
      <c r="H59" s="16">
        <v>7.26</v>
      </c>
      <c r="I59" s="16">
        <v>-49.15</v>
      </c>
      <c r="J59" s="16">
        <v>46.1</v>
      </c>
      <c r="K59" s="16">
        <v>-55.57</v>
      </c>
      <c r="L59" s="16">
        <v>-5.65</v>
      </c>
      <c r="M59" s="16">
        <v>78.03</v>
      </c>
      <c r="N59" s="16">
        <v>229.47</v>
      </c>
    </row>
    <row r="60" spans="1:14">
      <c r="A60" s="27" t="s">
        <v>51</v>
      </c>
      <c r="B60" s="16" t="s">
        <v>61</v>
      </c>
      <c r="C60" s="16" t="s">
        <v>61</v>
      </c>
      <c r="D60" s="16" t="s">
        <v>61</v>
      </c>
      <c r="E60" s="16" t="s">
        <v>61</v>
      </c>
      <c r="F60" s="16" t="s">
        <v>61</v>
      </c>
      <c r="G60" s="16" t="s">
        <v>61</v>
      </c>
      <c r="H60" s="16" t="s">
        <v>61</v>
      </c>
      <c r="I60" s="16" t="s">
        <v>61</v>
      </c>
      <c r="J60" s="16">
        <v>-343.24</v>
      </c>
      <c r="K60" s="16">
        <v>-234.12</v>
      </c>
      <c r="L60" s="16">
        <v>-324.20999999999998</v>
      </c>
      <c r="M60" s="16">
        <v>-296.43</v>
      </c>
      <c r="N60" s="16">
        <v>-422.13</v>
      </c>
    </row>
    <row r="61" spans="1:14">
      <c r="A61" s="27" t="s">
        <v>52</v>
      </c>
      <c r="B61" s="16">
        <f t="shared" ref="B61:M61" si="22">B62+B65</f>
        <v>1.1000000000000001</v>
      </c>
      <c r="C61" s="16">
        <f t="shared" si="22"/>
        <v>96.34</v>
      </c>
      <c r="D61" s="16">
        <f t="shared" si="22"/>
        <v>-42.47</v>
      </c>
      <c r="E61" s="16">
        <f t="shared" si="22"/>
        <v>-44.9</v>
      </c>
      <c r="F61" s="16">
        <f t="shared" si="22"/>
        <v>-50.13</v>
      </c>
      <c r="G61" s="16">
        <f t="shared" si="22"/>
        <v>-64.650000000000006</v>
      </c>
      <c r="H61" s="16">
        <f t="shared" si="22"/>
        <v>-63.6</v>
      </c>
      <c r="I61" s="16">
        <f t="shared" si="22"/>
        <v>381.88</v>
      </c>
      <c r="J61" s="16">
        <f t="shared" si="22"/>
        <v>392.55</v>
      </c>
      <c r="K61" s="16">
        <f t="shared" si="22"/>
        <v>466.14</v>
      </c>
      <c r="L61" s="16">
        <f t="shared" si="22"/>
        <v>471.42</v>
      </c>
      <c r="M61" s="16">
        <f t="shared" si="22"/>
        <v>416.21</v>
      </c>
      <c r="N61" s="16">
        <f t="shared" ref="N61" si="23">N62+N65</f>
        <v>639.22</v>
      </c>
    </row>
    <row r="62" spans="1:14">
      <c r="A62" s="27" t="s">
        <v>53</v>
      </c>
      <c r="B62" s="16">
        <v>1.1000000000000001</v>
      </c>
      <c r="C62" s="16">
        <v>96.34</v>
      </c>
      <c r="D62" s="16">
        <v>-42.47</v>
      </c>
      <c r="E62" s="16">
        <v>-44.9</v>
      </c>
      <c r="F62" s="16">
        <v>-50.13</v>
      </c>
      <c r="G62" s="16">
        <v>-64.650000000000006</v>
      </c>
      <c r="H62" s="16">
        <v>-63.6</v>
      </c>
      <c r="I62" s="16">
        <v>381.88</v>
      </c>
      <c r="J62" s="16">
        <v>392.55</v>
      </c>
      <c r="K62" s="16">
        <v>466.14</v>
      </c>
      <c r="L62" s="16">
        <v>471.42</v>
      </c>
      <c r="M62" s="16">
        <v>416.21</v>
      </c>
      <c r="N62" s="16">
        <v>639.22</v>
      </c>
    </row>
    <row r="63" spans="1:14">
      <c r="A63" s="27" t="s">
        <v>54</v>
      </c>
      <c r="B63" s="16">
        <v>52.73</v>
      </c>
      <c r="C63" s="16">
        <v>146.05000000000001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454.89</v>
      </c>
      <c r="J63" s="16">
        <v>444.86</v>
      </c>
      <c r="K63" s="16">
        <v>519.04999999999995</v>
      </c>
      <c r="L63" s="16">
        <v>541.39</v>
      </c>
      <c r="M63" s="16">
        <v>502.02</v>
      </c>
      <c r="N63" s="16">
        <v>704.69</v>
      </c>
    </row>
    <row r="64" spans="1:14">
      <c r="A64" s="27" t="s">
        <v>55</v>
      </c>
      <c r="B64" s="16">
        <v>51.63</v>
      </c>
      <c r="C64" s="16">
        <v>49.71</v>
      </c>
      <c r="D64" s="16">
        <v>42.47</v>
      </c>
      <c r="E64" s="16">
        <v>44.9</v>
      </c>
      <c r="F64" s="16">
        <v>50.13</v>
      </c>
      <c r="G64" s="16">
        <v>64.650000000000006</v>
      </c>
      <c r="H64" s="16">
        <v>63.6</v>
      </c>
      <c r="I64" s="16">
        <v>73.010000000000005</v>
      </c>
      <c r="J64" s="16">
        <v>52.31</v>
      </c>
      <c r="K64" s="16">
        <v>52.92</v>
      </c>
      <c r="L64" s="16">
        <v>69.97</v>
      </c>
      <c r="M64" s="16">
        <v>85.81</v>
      </c>
      <c r="N64" s="16">
        <v>65.48</v>
      </c>
    </row>
    <row r="65" spans="1:14">
      <c r="A65" s="27" t="s">
        <v>56</v>
      </c>
      <c r="B65" s="16" t="s">
        <v>61</v>
      </c>
      <c r="C65" s="16" t="s">
        <v>61</v>
      </c>
      <c r="D65" s="16" t="s">
        <v>61</v>
      </c>
      <c r="E65" s="16" t="s">
        <v>61</v>
      </c>
      <c r="F65" s="16" t="s">
        <v>61</v>
      </c>
      <c r="G65" s="16" t="s">
        <v>61</v>
      </c>
      <c r="H65" s="16" t="s">
        <v>61</v>
      </c>
      <c r="I65" s="16" t="s">
        <v>61</v>
      </c>
      <c r="J65" s="16" t="s">
        <v>61</v>
      </c>
      <c r="K65" s="16" t="s">
        <v>61</v>
      </c>
      <c r="L65" s="16" t="s">
        <v>61</v>
      </c>
      <c r="M65" s="16" t="s">
        <v>61</v>
      </c>
      <c r="N65" s="16" t="s">
        <v>61</v>
      </c>
    </row>
    <row r="66" spans="1:14">
      <c r="A66" s="27" t="s">
        <v>57</v>
      </c>
      <c r="B66" s="16">
        <v>-40.68</v>
      </c>
      <c r="C66" s="16">
        <v>0</v>
      </c>
      <c r="D66" s="16">
        <v>89.29</v>
      </c>
      <c r="E66" s="16">
        <v>-28.98</v>
      </c>
      <c r="F66" s="16">
        <v>-23.64</v>
      </c>
      <c r="G66" s="16">
        <v>0.61</v>
      </c>
      <c r="H66" s="16">
        <v>19.57</v>
      </c>
      <c r="I66" s="16">
        <v>-56.86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</row>
    <row r="67" spans="1:14">
      <c r="A67" s="27" t="s">
        <v>34</v>
      </c>
      <c r="B67" s="16">
        <v>-40.68</v>
      </c>
      <c r="C67" s="16">
        <v>0</v>
      </c>
      <c r="D67" s="16">
        <v>89.29</v>
      </c>
      <c r="E67" s="16">
        <v>-28.98</v>
      </c>
      <c r="F67" s="16">
        <v>-23.64</v>
      </c>
      <c r="G67" s="16">
        <v>0.61</v>
      </c>
      <c r="H67" s="16">
        <v>19.57</v>
      </c>
      <c r="I67" s="16">
        <v>-56.86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</row>
    <row r="68" spans="1:14">
      <c r="A68" s="27" t="s">
        <v>35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ht="13.5" thickBot="1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>
      <c r="B70" s="30"/>
    </row>
    <row r="71" spans="1:14">
      <c r="A71" s="31" t="s">
        <v>58</v>
      </c>
    </row>
    <row r="72" spans="1:14">
      <c r="A72" s="32" t="s">
        <v>59</v>
      </c>
    </row>
    <row r="73" spans="1:14">
      <c r="A73" s="3"/>
    </row>
    <row r="78" spans="1:14">
      <c r="A78" s="5" t="s">
        <v>0</v>
      </c>
    </row>
    <row r="79" spans="1:14">
      <c r="A79" s="5" t="s">
        <v>1</v>
      </c>
    </row>
    <row r="80" spans="1:14">
      <c r="A80" s="5"/>
    </row>
    <row r="81" spans="1:14">
      <c r="A81" s="5" t="s">
        <v>60</v>
      </c>
    </row>
    <row r="82" spans="1:14" ht="19.5" customHeight="1" thickBot="1">
      <c r="A82" s="6" t="s">
        <v>3</v>
      </c>
      <c r="B82" s="7">
        <v>2012</v>
      </c>
      <c r="C82" s="7">
        <v>2013</v>
      </c>
      <c r="D82" s="7">
        <v>2014</v>
      </c>
      <c r="E82" s="7">
        <v>2015</v>
      </c>
      <c r="F82" s="7">
        <v>2016</v>
      </c>
      <c r="G82" s="7">
        <v>2017</v>
      </c>
      <c r="H82" s="7">
        <v>2018</v>
      </c>
      <c r="I82" s="7">
        <v>2019</v>
      </c>
      <c r="J82" s="7">
        <v>2020</v>
      </c>
      <c r="K82" s="7">
        <v>2021</v>
      </c>
      <c r="L82" s="7">
        <v>2022</v>
      </c>
      <c r="M82" s="7">
        <v>2023</v>
      </c>
      <c r="N82" s="7">
        <v>2024</v>
      </c>
    </row>
    <row r="83" spans="1:14">
      <c r="A83" s="9"/>
      <c r="B83" s="10"/>
      <c r="C83" s="10"/>
      <c r="D83" s="10"/>
      <c r="E83" s="10"/>
      <c r="F83" s="10"/>
      <c r="G83" s="10"/>
      <c r="H83" s="10"/>
      <c r="I83" s="10"/>
      <c r="J83" s="10"/>
    </row>
    <row r="84" spans="1:14">
      <c r="A84" s="11" t="s">
        <v>4</v>
      </c>
      <c r="B84" s="12">
        <f t="shared" ref="B84:M84" si="24">B85+B106+B107</f>
        <v>186.88888888888889</v>
      </c>
      <c r="C84" s="12">
        <f t="shared" si="24"/>
        <v>193.68148148148148</v>
      </c>
      <c r="D84" s="12">
        <f t="shared" si="24"/>
        <v>212.05185185185184</v>
      </c>
      <c r="E84" s="12">
        <f t="shared" si="24"/>
        <v>211.38888888888886</v>
      </c>
      <c r="F84" s="12">
        <f t="shared" si="24"/>
        <v>228.65925925925922</v>
      </c>
      <c r="G84" s="12">
        <f t="shared" si="24"/>
        <v>237.12222222222223</v>
      </c>
      <c r="H84" s="12">
        <f t="shared" si="24"/>
        <v>235.94074074074072</v>
      </c>
      <c r="I84" s="12">
        <f t="shared" si="24"/>
        <v>251.85925925925923</v>
      </c>
      <c r="J84" s="12">
        <f t="shared" si="24"/>
        <v>265.06296296296296</v>
      </c>
      <c r="K84" s="12">
        <f t="shared" si="24"/>
        <v>286.58518518518514</v>
      </c>
      <c r="L84" s="12">
        <f t="shared" si="24"/>
        <v>271.96666666666664</v>
      </c>
      <c r="M84" s="12">
        <f t="shared" si="24"/>
        <v>286.17037037037034</v>
      </c>
      <c r="N84" s="12">
        <f t="shared" ref="N84" si="25">N85+N106+N107</f>
        <v>327.98518518518517</v>
      </c>
    </row>
    <row r="85" spans="1:14">
      <c r="A85" s="13" t="s">
        <v>5</v>
      </c>
      <c r="B85" s="12">
        <f t="shared" ref="B85:M85" si="26">B86+B104</f>
        <v>175.04814814814816</v>
      </c>
      <c r="C85" s="12">
        <f t="shared" si="26"/>
        <v>171.32962962962964</v>
      </c>
      <c r="D85" s="12">
        <f t="shared" si="26"/>
        <v>197.15555555555554</v>
      </c>
      <c r="E85" s="12">
        <f t="shared" si="26"/>
        <v>191.34814814814814</v>
      </c>
      <c r="F85" s="12">
        <f t="shared" si="26"/>
        <v>218.58888888888885</v>
      </c>
      <c r="G85" s="12">
        <f t="shared" si="26"/>
        <v>218.43333333333334</v>
      </c>
      <c r="H85" s="12">
        <f t="shared" si="26"/>
        <v>220.88888888888889</v>
      </c>
      <c r="I85" s="12">
        <f t="shared" si="26"/>
        <v>222.85925925925923</v>
      </c>
      <c r="J85" s="12">
        <f t="shared" si="26"/>
        <v>224.53703703703701</v>
      </c>
      <c r="K85" s="12">
        <f t="shared" si="26"/>
        <v>251.67407407407404</v>
      </c>
      <c r="L85" s="12">
        <f t="shared" si="26"/>
        <v>252.28888888888889</v>
      </c>
      <c r="M85" s="12">
        <f t="shared" si="26"/>
        <v>260.4148148148148</v>
      </c>
      <c r="N85" s="12">
        <f t="shared" ref="N85" si="27">N86+N104</f>
        <v>292.62592592592591</v>
      </c>
    </row>
    <row r="86" spans="1:14">
      <c r="A86" s="15" t="s">
        <v>6</v>
      </c>
      <c r="B86" s="16">
        <f t="shared" ref="B86:M86" si="28">SUM(B87,B91,B92,B98,B103)</f>
        <v>159.47407407407408</v>
      </c>
      <c r="C86" s="16">
        <f t="shared" si="28"/>
        <v>155.7925925925926</v>
      </c>
      <c r="D86" s="16">
        <f t="shared" si="28"/>
        <v>173.89999999999998</v>
      </c>
      <c r="E86" s="16">
        <f t="shared" si="28"/>
        <v>178.34444444444443</v>
      </c>
      <c r="F86" s="16">
        <f t="shared" si="28"/>
        <v>198.29999999999995</v>
      </c>
      <c r="G86" s="16">
        <f t="shared" si="28"/>
        <v>203.51111111111112</v>
      </c>
      <c r="H86" s="16">
        <f t="shared" si="28"/>
        <v>205.41851851851851</v>
      </c>
      <c r="I86" s="16">
        <f t="shared" si="28"/>
        <v>206.61481481481479</v>
      </c>
      <c r="J86" s="16">
        <f t="shared" si="28"/>
        <v>209.07037037037034</v>
      </c>
      <c r="K86" s="16">
        <f t="shared" si="28"/>
        <v>235.97777777777776</v>
      </c>
      <c r="L86" s="16">
        <f t="shared" si="28"/>
        <v>237.72222222222223</v>
      </c>
      <c r="M86" s="16">
        <f t="shared" si="28"/>
        <v>238.29259259259257</v>
      </c>
      <c r="N86" s="16">
        <f t="shared" ref="N86" si="29">SUM(N87,N91,N92,N98,N103)</f>
        <v>273.6185185185185</v>
      </c>
    </row>
    <row r="87" spans="1:14">
      <c r="A87" s="17" t="s">
        <v>7</v>
      </c>
      <c r="B87" s="18">
        <f t="shared" ref="B87:M87" si="30">B13/2.7</f>
        <v>45.337037037037035</v>
      </c>
      <c r="C87" s="18">
        <f t="shared" si="30"/>
        <v>41.274074074074072</v>
      </c>
      <c r="D87" s="18">
        <f t="shared" si="30"/>
        <v>51.86296296296296</v>
      </c>
      <c r="E87" s="18">
        <f t="shared" si="30"/>
        <v>48.037037037037031</v>
      </c>
      <c r="F87" s="18">
        <f t="shared" si="30"/>
        <v>57.714814814814815</v>
      </c>
      <c r="G87" s="18">
        <f t="shared" si="30"/>
        <v>55.948148148148142</v>
      </c>
      <c r="H87" s="18">
        <f t="shared" si="30"/>
        <v>54.74074074074074</v>
      </c>
      <c r="I87" s="18">
        <f t="shared" si="30"/>
        <v>51.959259259259255</v>
      </c>
      <c r="J87" s="18">
        <f t="shared" si="30"/>
        <v>53.096296296296295</v>
      </c>
      <c r="K87" s="18">
        <f t="shared" si="30"/>
        <v>53.159259259259258</v>
      </c>
      <c r="L87" s="18">
        <f t="shared" si="30"/>
        <v>58.785185185185178</v>
      </c>
      <c r="M87" s="18">
        <f t="shared" si="30"/>
        <v>56.344444444444441</v>
      </c>
      <c r="N87" s="18">
        <f t="shared" ref="N87" si="31">N13/2.7</f>
        <v>69.24444444444444</v>
      </c>
    </row>
    <row r="88" spans="1:14">
      <c r="A88" s="20" t="s">
        <v>8</v>
      </c>
      <c r="B88" s="33">
        <f t="shared" ref="B88:M88" si="32">B14/2.7</f>
        <v>15.148148148148147</v>
      </c>
      <c r="C88" s="33">
        <f t="shared" si="32"/>
        <v>11.292592592592591</v>
      </c>
      <c r="D88" s="33">
        <f t="shared" si="32"/>
        <v>14.88148148148148</v>
      </c>
      <c r="E88" s="33">
        <f t="shared" si="32"/>
        <v>17.151851851851852</v>
      </c>
      <c r="F88" s="33">
        <f t="shared" si="32"/>
        <v>24.033333333333331</v>
      </c>
      <c r="G88" s="33">
        <f t="shared" si="32"/>
        <v>20.766666666666666</v>
      </c>
      <c r="H88" s="33">
        <f t="shared" si="32"/>
        <v>20.107407407407404</v>
      </c>
      <c r="I88" s="33">
        <f t="shared" si="32"/>
        <v>16.270370370370369</v>
      </c>
      <c r="J88" s="33">
        <f t="shared" si="32"/>
        <v>16.840740740740738</v>
      </c>
      <c r="K88" s="33">
        <f t="shared" si="32"/>
        <v>16.340740740740738</v>
      </c>
      <c r="L88" s="33">
        <f t="shared" si="32"/>
        <v>16.040740740740741</v>
      </c>
      <c r="M88" s="33">
        <f t="shared" si="32"/>
        <v>15.744444444444442</v>
      </c>
      <c r="N88" s="33">
        <f t="shared" ref="N88" si="33">N14/2.7</f>
        <v>24.55925925925926</v>
      </c>
    </row>
    <row r="89" spans="1:14">
      <c r="A89" s="20" t="s">
        <v>9</v>
      </c>
      <c r="B89" s="16">
        <f t="shared" ref="B89:M89" si="34">B15/2.7</f>
        <v>26.596296296296295</v>
      </c>
      <c r="C89" s="16">
        <f t="shared" si="34"/>
        <v>25.696296296296293</v>
      </c>
      <c r="D89" s="16">
        <f t="shared" si="34"/>
        <v>26.537037037037038</v>
      </c>
      <c r="E89" s="16">
        <f t="shared" si="34"/>
        <v>26.085185185185185</v>
      </c>
      <c r="F89" s="16">
        <f t="shared" si="34"/>
        <v>28.814814814814813</v>
      </c>
      <c r="G89" s="16">
        <f t="shared" si="34"/>
        <v>30.059259259259257</v>
      </c>
      <c r="H89" s="16">
        <f t="shared" si="34"/>
        <v>28.844444444444441</v>
      </c>
      <c r="I89" s="16">
        <f t="shared" si="34"/>
        <v>30.67407407407407</v>
      </c>
      <c r="J89" s="16">
        <f t="shared" si="34"/>
        <v>31.38148148148148</v>
      </c>
      <c r="K89" s="16">
        <f t="shared" si="34"/>
        <v>32.418518518518518</v>
      </c>
      <c r="L89" s="16">
        <f t="shared" si="34"/>
        <v>34.299999999999997</v>
      </c>
      <c r="M89" s="16">
        <f t="shared" si="34"/>
        <v>34.914814814814811</v>
      </c>
      <c r="N89" s="16">
        <f t="shared" ref="N89" si="35">N15/2.7</f>
        <v>35.892592592592592</v>
      </c>
    </row>
    <row r="90" spans="1:14">
      <c r="A90" s="20" t="s">
        <v>10</v>
      </c>
      <c r="B90" s="16">
        <f t="shared" ref="B90:M90" si="36">B16/2.7</f>
        <v>3.5888888888888886</v>
      </c>
      <c r="C90" s="16">
        <f t="shared" si="36"/>
        <v>4.2851851851851848</v>
      </c>
      <c r="D90" s="16">
        <f t="shared" si="36"/>
        <v>10.448148148148148</v>
      </c>
      <c r="E90" s="16">
        <f t="shared" si="36"/>
        <v>4.8</v>
      </c>
      <c r="F90" s="16">
        <f t="shared" si="36"/>
        <v>4.8666666666666663</v>
      </c>
      <c r="G90" s="16">
        <f t="shared" si="36"/>
        <v>5.1259259259259258</v>
      </c>
      <c r="H90" s="16">
        <f t="shared" si="36"/>
        <v>5.7888888888888888</v>
      </c>
      <c r="I90" s="16">
        <f t="shared" si="36"/>
        <v>5.0185185185185182</v>
      </c>
      <c r="J90" s="16">
        <f t="shared" si="36"/>
        <v>4.8740740740740742</v>
      </c>
      <c r="K90" s="16">
        <f t="shared" si="36"/>
        <v>4.4000000000000004</v>
      </c>
      <c r="L90" s="16">
        <f t="shared" si="36"/>
        <v>8.4481481481481477</v>
      </c>
      <c r="M90" s="16">
        <f t="shared" si="36"/>
        <v>5.6851851851851851</v>
      </c>
      <c r="N90" s="16">
        <f t="shared" ref="N90" si="37">N16/2.7</f>
        <v>8.7888888888888879</v>
      </c>
    </row>
    <row r="91" spans="1:14">
      <c r="A91" s="17" t="s">
        <v>11</v>
      </c>
      <c r="B91" s="18">
        <f t="shared" ref="B91:M91" si="38">B17/2.7</f>
        <v>1</v>
      </c>
      <c r="C91" s="18">
        <f t="shared" si="38"/>
        <v>1.4444444444444444</v>
      </c>
      <c r="D91" s="18">
        <f t="shared" si="38"/>
        <v>12.774074074074074</v>
      </c>
      <c r="E91" s="18">
        <f t="shared" si="38"/>
        <v>10.748148148148147</v>
      </c>
      <c r="F91" s="18">
        <f t="shared" si="38"/>
        <v>16.707407407407405</v>
      </c>
      <c r="G91" s="18">
        <f t="shared" si="38"/>
        <v>20.788888888888888</v>
      </c>
      <c r="H91" s="18">
        <f t="shared" si="38"/>
        <v>13.862962962962962</v>
      </c>
      <c r="I91" s="18">
        <f t="shared" si="38"/>
        <v>10.040740740740739</v>
      </c>
      <c r="J91" s="18">
        <f t="shared" si="38"/>
        <v>15.12222222222222</v>
      </c>
      <c r="K91" s="18">
        <f t="shared" si="38"/>
        <v>37.307407407407403</v>
      </c>
      <c r="L91" s="18">
        <f t="shared" si="38"/>
        <v>14.814814814814813</v>
      </c>
      <c r="M91" s="18">
        <f t="shared" si="38"/>
        <v>14.562962962962962</v>
      </c>
      <c r="N91" s="18">
        <f t="shared" ref="N91" si="39">N17/2.7</f>
        <v>11.577777777777778</v>
      </c>
    </row>
    <row r="92" spans="1:14">
      <c r="A92" s="17" t="s">
        <v>12</v>
      </c>
      <c r="B92" s="18">
        <f t="shared" ref="B92:M92" si="40">B18/2.7</f>
        <v>83.092592592592581</v>
      </c>
      <c r="C92" s="18">
        <f t="shared" si="40"/>
        <v>82.703703703703709</v>
      </c>
      <c r="D92" s="18">
        <f t="shared" si="40"/>
        <v>76.774074074074065</v>
      </c>
      <c r="E92" s="18">
        <f t="shared" si="40"/>
        <v>84.633333333333326</v>
      </c>
      <c r="F92" s="18">
        <f t="shared" si="40"/>
        <v>86.462962962962948</v>
      </c>
      <c r="G92" s="18">
        <f t="shared" si="40"/>
        <v>90.329629629629622</v>
      </c>
      <c r="H92" s="18">
        <f t="shared" si="40"/>
        <v>94.48888888888888</v>
      </c>
      <c r="I92" s="18">
        <f t="shared" si="40"/>
        <v>103.52222222222221</v>
      </c>
      <c r="J92" s="18">
        <f t="shared" si="40"/>
        <v>102.27777777777776</v>
      </c>
      <c r="K92" s="18">
        <f t="shared" si="40"/>
        <v>101.66666666666666</v>
      </c>
      <c r="L92" s="18">
        <f t="shared" si="40"/>
        <v>112.96666666666665</v>
      </c>
      <c r="M92" s="18">
        <f t="shared" si="40"/>
        <v>113.58518518518518</v>
      </c>
      <c r="N92" s="18">
        <f t="shared" ref="N92" si="41">N18/2.7</f>
        <v>135.73703703703703</v>
      </c>
    </row>
    <row r="93" spans="1:14">
      <c r="A93" s="20" t="s">
        <v>13</v>
      </c>
      <c r="B93" s="33">
        <f t="shared" ref="B93:M93" si="42">B19/2.7</f>
        <v>49.651851851851852</v>
      </c>
      <c r="C93" s="33">
        <f t="shared" si="42"/>
        <v>48.422222222222224</v>
      </c>
      <c r="D93" s="33">
        <f t="shared" si="42"/>
        <v>51.133333333333333</v>
      </c>
      <c r="E93" s="33">
        <f t="shared" si="42"/>
        <v>53.237037037037034</v>
      </c>
      <c r="F93" s="33">
        <f t="shared" si="42"/>
        <v>56.981481481481474</v>
      </c>
      <c r="G93" s="33">
        <f t="shared" si="42"/>
        <v>59.507407407407399</v>
      </c>
      <c r="H93" s="33">
        <f t="shared" si="42"/>
        <v>63.214814814814815</v>
      </c>
      <c r="I93" s="33">
        <f t="shared" si="42"/>
        <v>70.407407407407405</v>
      </c>
      <c r="J93" s="33">
        <f t="shared" si="42"/>
        <v>66.077777777777769</v>
      </c>
      <c r="K93" s="33">
        <f t="shared" si="42"/>
        <v>67.8</v>
      </c>
      <c r="L93" s="33">
        <f t="shared" si="42"/>
        <v>78.911111111111111</v>
      </c>
      <c r="M93" s="33">
        <f t="shared" si="42"/>
        <v>78.877777777777766</v>
      </c>
      <c r="N93" s="33">
        <f t="shared" ref="N93" si="43">N19/2.7</f>
        <v>96.418518518518511</v>
      </c>
    </row>
    <row r="94" spans="1:14">
      <c r="A94" s="20" t="s">
        <v>14</v>
      </c>
      <c r="B94" s="16">
        <f t="shared" ref="B94:M94" si="44">B20/2.7</f>
        <v>10.203703703703704</v>
      </c>
      <c r="C94" s="16">
        <f t="shared" si="44"/>
        <v>9.4703703703703699</v>
      </c>
      <c r="D94" s="16">
        <f t="shared" si="44"/>
        <v>12.237037037037036</v>
      </c>
      <c r="E94" s="16">
        <f t="shared" si="44"/>
        <v>13.074074074074073</v>
      </c>
      <c r="F94" s="16">
        <f t="shared" si="44"/>
        <v>15.303703703703702</v>
      </c>
      <c r="G94" s="16">
        <f t="shared" si="44"/>
        <v>15.399999999999999</v>
      </c>
      <c r="H94" s="16">
        <f t="shared" si="44"/>
        <v>15.292592592592591</v>
      </c>
      <c r="I94" s="16">
        <f t="shared" si="44"/>
        <v>15.096296296296295</v>
      </c>
      <c r="J94" s="16">
        <f t="shared" si="44"/>
        <v>19.170370370370367</v>
      </c>
      <c r="K94" s="16">
        <f t="shared" si="44"/>
        <v>17.822222222222219</v>
      </c>
      <c r="L94" s="16">
        <f t="shared" si="44"/>
        <v>16.488888888888891</v>
      </c>
      <c r="M94" s="16">
        <f t="shared" si="44"/>
        <v>15.388888888888888</v>
      </c>
      <c r="N94" s="16">
        <f t="shared" ref="N94" si="45">N20/2.7</f>
        <v>20.155555555555555</v>
      </c>
    </row>
    <row r="95" spans="1:14">
      <c r="A95" s="20" t="s">
        <v>15</v>
      </c>
      <c r="B95" s="16">
        <f t="shared" ref="B95:M95" si="46">B21/2.7</f>
        <v>6.4481481481481477</v>
      </c>
      <c r="C95" s="16">
        <f t="shared" si="46"/>
        <v>9.6851851851851833</v>
      </c>
      <c r="D95" s="16">
        <f t="shared" si="46"/>
        <v>0</v>
      </c>
      <c r="E95" s="16">
        <f t="shared" si="46"/>
        <v>0</v>
      </c>
      <c r="F95" s="16">
        <f t="shared" si="46"/>
        <v>0</v>
      </c>
      <c r="G95" s="16">
        <f t="shared" si="46"/>
        <v>0</v>
      </c>
      <c r="H95" s="16">
        <f t="shared" si="46"/>
        <v>0</v>
      </c>
      <c r="I95" s="16">
        <f t="shared" si="46"/>
        <v>0</v>
      </c>
      <c r="J95" s="16">
        <f t="shared" si="46"/>
        <v>0</v>
      </c>
      <c r="K95" s="16">
        <f t="shared" si="46"/>
        <v>0</v>
      </c>
      <c r="L95" s="16">
        <f t="shared" si="46"/>
        <v>0</v>
      </c>
      <c r="M95" s="16">
        <f t="shared" si="46"/>
        <v>0</v>
      </c>
      <c r="N95" s="16">
        <f t="shared" ref="N95" si="47">N21/2.7</f>
        <v>0</v>
      </c>
    </row>
    <row r="96" spans="1:14">
      <c r="A96" s="20" t="s">
        <v>16</v>
      </c>
      <c r="B96" s="16">
        <f t="shared" ref="B96:M96" si="48">B22/2.7</f>
        <v>0</v>
      </c>
      <c r="C96" s="16">
        <f t="shared" si="48"/>
        <v>0</v>
      </c>
      <c r="D96" s="16">
        <f t="shared" si="48"/>
        <v>0</v>
      </c>
      <c r="E96" s="16">
        <f t="shared" si="48"/>
        <v>0</v>
      </c>
      <c r="F96" s="16">
        <f t="shared" si="48"/>
        <v>0</v>
      </c>
      <c r="G96" s="16">
        <f t="shared" si="48"/>
        <v>0</v>
      </c>
      <c r="H96" s="16">
        <f t="shared" si="48"/>
        <v>0</v>
      </c>
      <c r="I96" s="16">
        <f t="shared" si="48"/>
        <v>0</v>
      </c>
      <c r="J96" s="16">
        <f t="shared" si="48"/>
        <v>0</v>
      </c>
      <c r="K96" s="16">
        <f t="shared" si="48"/>
        <v>0</v>
      </c>
      <c r="L96" s="16">
        <f t="shared" si="48"/>
        <v>0</v>
      </c>
      <c r="M96" s="16">
        <f t="shared" si="48"/>
        <v>0</v>
      </c>
      <c r="N96" s="16">
        <f t="shared" ref="N96" si="49">N22/2.7</f>
        <v>0</v>
      </c>
    </row>
    <row r="97" spans="1:14">
      <c r="A97" s="20" t="s">
        <v>17</v>
      </c>
      <c r="B97" s="16">
        <f t="shared" ref="B97:M97" si="50">B23/2.7</f>
        <v>9.6777777777777771</v>
      </c>
      <c r="C97" s="16">
        <f t="shared" si="50"/>
        <v>9.325925925925926</v>
      </c>
      <c r="D97" s="16">
        <f t="shared" si="50"/>
        <v>7.6407407407407399</v>
      </c>
      <c r="E97" s="16">
        <f t="shared" si="50"/>
        <v>9.0740740740740726</v>
      </c>
      <c r="F97" s="16">
        <f t="shared" si="50"/>
        <v>7.1851851851851842</v>
      </c>
      <c r="G97" s="16">
        <f t="shared" si="50"/>
        <v>8.4518518518518508</v>
      </c>
      <c r="H97" s="16">
        <f t="shared" si="50"/>
        <v>8.8333333333333339</v>
      </c>
      <c r="I97" s="16">
        <f t="shared" si="50"/>
        <v>10.262962962962963</v>
      </c>
      <c r="J97" s="16">
        <f t="shared" si="50"/>
        <v>10.355555555555556</v>
      </c>
      <c r="K97" s="16">
        <f t="shared" si="50"/>
        <v>9.1444444444444439</v>
      </c>
      <c r="L97" s="16">
        <f t="shared" si="50"/>
        <v>9.0666666666666664</v>
      </c>
      <c r="M97" s="16">
        <f t="shared" si="50"/>
        <v>11.588888888888889</v>
      </c>
      <c r="N97" s="16">
        <f t="shared" ref="N97" si="51">N23/2.7</f>
        <v>10.744444444444444</v>
      </c>
    </row>
    <row r="98" spans="1:14">
      <c r="A98" s="17" t="s">
        <v>18</v>
      </c>
      <c r="B98" s="18">
        <f t="shared" ref="B98:M98" si="52">B24/2.7</f>
        <v>30.044444444444444</v>
      </c>
      <c r="C98" s="18">
        <f t="shared" si="52"/>
        <v>30.370370370370367</v>
      </c>
      <c r="D98" s="18">
        <f t="shared" si="52"/>
        <v>32.488888888888887</v>
      </c>
      <c r="E98" s="18">
        <f t="shared" si="52"/>
        <v>34.925925925925924</v>
      </c>
      <c r="F98" s="18">
        <f t="shared" si="52"/>
        <v>37.414814814814811</v>
      </c>
      <c r="G98" s="18">
        <f t="shared" si="52"/>
        <v>36.444444444444443</v>
      </c>
      <c r="H98" s="18">
        <f t="shared" si="52"/>
        <v>41.237037037037034</v>
      </c>
      <c r="I98" s="18">
        <f t="shared" si="52"/>
        <v>39.699999999999996</v>
      </c>
      <c r="J98" s="18">
        <f t="shared" si="52"/>
        <v>37.403703703703698</v>
      </c>
      <c r="K98" s="18">
        <f t="shared" si="52"/>
        <v>41.266666666666666</v>
      </c>
      <c r="L98" s="18">
        <f t="shared" si="52"/>
        <v>49.859259259259261</v>
      </c>
      <c r="M98" s="18">
        <f t="shared" si="52"/>
        <v>52.277777777777779</v>
      </c>
      <c r="N98" s="18">
        <f t="shared" ref="N98" si="53">N24/2.7</f>
        <v>55.607407407407401</v>
      </c>
    </row>
    <row r="99" spans="1:14">
      <c r="A99" s="20" t="s">
        <v>19</v>
      </c>
      <c r="B99" s="33">
        <f t="shared" ref="B99:M99" si="54">B25/2.7</f>
        <v>17.62962962962963</v>
      </c>
      <c r="C99" s="33">
        <f t="shared" si="54"/>
        <v>17.899999999999999</v>
      </c>
      <c r="D99" s="33">
        <f t="shared" si="54"/>
        <v>18.277777777777779</v>
      </c>
      <c r="E99" s="33">
        <f t="shared" si="54"/>
        <v>19.396296296296295</v>
      </c>
      <c r="F99" s="33">
        <f t="shared" si="54"/>
        <v>21.007407407407406</v>
      </c>
      <c r="G99" s="33">
        <f t="shared" si="54"/>
        <v>20.188888888888886</v>
      </c>
      <c r="H99" s="33">
        <f t="shared" si="54"/>
        <v>22.37407407407407</v>
      </c>
      <c r="I99" s="33">
        <f t="shared" si="54"/>
        <v>21.625925925925923</v>
      </c>
      <c r="J99" s="33">
        <f t="shared" si="54"/>
        <v>20.68148148148148</v>
      </c>
      <c r="K99" s="33">
        <f t="shared" si="54"/>
        <v>21.2</v>
      </c>
      <c r="L99" s="33">
        <f t="shared" si="54"/>
        <v>25.900000000000002</v>
      </c>
      <c r="M99" s="33">
        <f t="shared" si="54"/>
        <v>25.799999999999997</v>
      </c>
      <c r="N99" s="33">
        <f t="shared" ref="N99" si="55">N25/2.7</f>
        <v>28.133333333333329</v>
      </c>
    </row>
    <row r="100" spans="1:14">
      <c r="A100" s="20" t="s">
        <v>20</v>
      </c>
      <c r="B100" s="16">
        <f t="shared" ref="B100:M100" si="56">B26/2.7</f>
        <v>0</v>
      </c>
      <c r="C100" s="16">
        <f t="shared" si="56"/>
        <v>0</v>
      </c>
      <c r="D100" s="16">
        <f t="shared" si="56"/>
        <v>12.188888888888886</v>
      </c>
      <c r="E100" s="16">
        <f t="shared" si="56"/>
        <v>13.87037037037037</v>
      </c>
      <c r="F100" s="16">
        <f t="shared" si="56"/>
        <v>13.796296296296296</v>
      </c>
      <c r="G100" s="16">
        <f t="shared" si="56"/>
        <v>13.599999999999998</v>
      </c>
      <c r="H100" s="16">
        <f t="shared" si="56"/>
        <v>14.962962962962962</v>
      </c>
      <c r="I100" s="16">
        <f t="shared" si="56"/>
        <v>14.855555555555554</v>
      </c>
      <c r="J100" s="16">
        <f t="shared" si="56"/>
        <v>13.9</v>
      </c>
      <c r="K100" s="16">
        <f t="shared" si="56"/>
        <v>17.348148148148148</v>
      </c>
      <c r="L100" s="16">
        <f t="shared" si="56"/>
        <v>21.151851851851852</v>
      </c>
      <c r="M100" s="16">
        <f t="shared" si="56"/>
        <v>23.837037037037035</v>
      </c>
      <c r="N100" s="16">
        <f t="shared" ref="N100" si="57">N26/2.7</f>
        <v>24.070370370370366</v>
      </c>
    </row>
    <row r="101" spans="1:14">
      <c r="A101" s="20" t="s">
        <v>21</v>
      </c>
      <c r="B101" s="16">
        <f t="shared" ref="B101:M101" si="58">B27/2.7</f>
        <v>0</v>
      </c>
      <c r="C101" s="16">
        <f t="shared" si="58"/>
        <v>0</v>
      </c>
      <c r="D101" s="16">
        <f t="shared" si="58"/>
        <v>0</v>
      </c>
      <c r="E101" s="16">
        <f t="shared" si="58"/>
        <v>0</v>
      </c>
      <c r="F101" s="16">
        <f t="shared" si="58"/>
        <v>0</v>
      </c>
      <c r="G101" s="16">
        <f t="shared" si="58"/>
        <v>0</v>
      </c>
      <c r="H101" s="16">
        <f t="shared" si="58"/>
        <v>0</v>
      </c>
      <c r="I101" s="16">
        <f t="shared" si="58"/>
        <v>0</v>
      </c>
      <c r="J101" s="16">
        <f t="shared" si="58"/>
        <v>0</v>
      </c>
      <c r="K101" s="16">
        <f t="shared" si="58"/>
        <v>0</v>
      </c>
      <c r="L101" s="16">
        <f t="shared" si="58"/>
        <v>0</v>
      </c>
      <c r="M101" s="16">
        <f t="shared" si="58"/>
        <v>0</v>
      </c>
      <c r="N101" s="16">
        <f t="shared" ref="N101" si="59">N27/2.7</f>
        <v>0</v>
      </c>
    </row>
    <row r="102" spans="1:14">
      <c r="A102" s="20" t="s">
        <v>22</v>
      </c>
      <c r="B102" s="16">
        <f t="shared" ref="B102:M102" si="60">B28/2.7</f>
        <v>0</v>
      </c>
      <c r="C102" s="16">
        <f t="shared" si="60"/>
        <v>0</v>
      </c>
      <c r="D102" s="16">
        <f t="shared" si="60"/>
        <v>0</v>
      </c>
      <c r="E102" s="16">
        <f t="shared" si="60"/>
        <v>0</v>
      </c>
      <c r="F102" s="16">
        <f t="shared" si="60"/>
        <v>0</v>
      </c>
      <c r="G102" s="16">
        <f t="shared" si="60"/>
        <v>0</v>
      </c>
      <c r="H102" s="16">
        <f t="shared" si="60"/>
        <v>0</v>
      </c>
      <c r="I102" s="16">
        <f t="shared" si="60"/>
        <v>0</v>
      </c>
      <c r="J102" s="16">
        <f t="shared" si="60"/>
        <v>0</v>
      </c>
      <c r="K102" s="16">
        <f t="shared" si="60"/>
        <v>0</v>
      </c>
      <c r="L102" s="16">
        <f t="shared" si="60"/>
        <v>0</v>
      </c>
      <c r="M102" s="16">
        <f t="shared" si="60"/>
        <v>0</v>
      </c>
      <c r="N102" s="16">
        <f t="shared" ref="N102" si="61">N28/2.7</f>
        <v>0</v>
      </c>
    </row>
    <row r="103" spans="1:14">
      <c r="A103" s="20" t="s">
        <v>23</v>
      </c>
      <c r="B103" s="16">
        <f t="shared" ref="B103:M103" si="62">B29/2.7</f>
        <v>0</v>
      </c>
      <c r="C103" s="16">
        <f t="shared" si="62"/>
        <v>0</v>
      </c>
      <c r="D103" s="16">
        <f t="shared" si="62"/>
        <v>0</v>
      </c>
      <c r="E103" s="16">
        <f t="shared" si="62"/>
        <v>0</v>
      </c>
      <c r="F103" s="16">
        <f t="shared" si="62"/>
        <v>0</v>
      </c>
      <c r="G103" s="16">
        <f t="shared" si="62"/>
        <v>0</v>
      </c>
      <c r="H103" s="16">
        <f t="shared" si="62"/>
        <v>1.0888888888888888</v>
      </c>
      <c r="I103" s="16">
        <f t="shared" si="62"/>
        <v>1.3925925925925924</v>
      </c>
      <c r="J103" s="16">
        <f t="shared" si="62"/>
        <v>1.1703703703703703</v>
      </c>
      <c r="K103" s="16">
        <f t="shared" si="62"/>
        <v>2.5777777777777775</v>
      </c>
      <c r="L103" s="16">
        <f t="shared" si="62"/>
        <v>1.2962962962962963</v>
      </c>
      <c r="M103" s="16">
        <f t="shared" si="62"/>
        <v>1.5222222222222221</v>
      </c>
      <c r="N103" s="16">
        <f t="shared" ref="N103" si="63">N29/2.7</f>
        <v>1.4518518518518517</v>
      </c>
    </row>
    <row r="104" spans="1:14">
      <c r="A104" s="15" t="s">
        <v>24</v>
      </c>
      <c r="B104" s="16">
        <f t="shared" ref="B104:M104" si="64">B30/2.7</f>
        <v>15.574074074074073</v>
      </c>
      <c r="C104" s="16">
        <f t="shared" si="64"/>
        <v>15.537037037037036</v>
      </c>
      <c r="D104" s="16">
        <f t="shared" si="64"/>
        <v>23.255555555555553</v>
      </c>
      <c r="E104" s="16">
        <f t="shared" si="64"/>
        <v>13.003703703703703</v>
      </c>
      <c r="F104" s="16">
        <f t="shared" si="64"/>
        <v>20.288888888888888</v>
      </c>
      <c r="G104" s="16">
        <f t="shared" si="64"/>
        <v>14.922222222222221</v>
      </c>
      <c r="H104" s="16">
        <f t="shared" si="64"/>
        <v>15.47037037037037</v>
      </c>
      <c r="I104" s="16">
        <f t="shared" si="64"/>
        <v>16.244444444444444</v>
      </c>
      <c r="J104" s="16">
        <f t="shared" si="64"/>
        <v>15.466666666666665</v>
      </c>
      <c r="K104" s="16">
        <f t="shared" si="64"/>
        <v>15.696296296296296</v>
      </c>
      <c r="L104" s="16">
        <f t="shared" si="64"/>
        <v>14.566666666666665</v>
      </c>
      <c r="M104" s="16">
        <f t="shared" si="64"/>
        <v>22.12222222222222</v>
      </c>
      <c r="N104" s="16">
        <f t="shared" ref="N104" si="65">N30/2.7</f>
        <v>19.007407407407406</v>
      </c>
    </row>
    <row r="105" spans="1:14">
      <c r="A105" s="21" t="s">
        <v>25</v>
      </c>
      <c r="B105" s="16">
        <f t="shared" ref="B105:M105" si="66">B31/2.7</f>
        <v>0</v>
      </c>
      <c r="C105" s="16">
        <f t="shared" si="66"/>
        <v>0</v>
      </c>
      <c r="D105" s="16">
        <f t="shared" si="66"/>
        <v>0</v>
      </c>
      <c r="E105" s="16">
        <f t="shared" si="66"/>
        <v>0</v>
      </c>
      <c r="F105" s="16">
        <f t="shared" si="66"/>
        <v>0</v>
      </c>
      <c r="G105" s="16">
        <f t="shared" si="66"/>
        <v>0</v>
      </c>
      <c r="H105" s="16">
        <f t="shared" si="66"/>
        <v>0</v>
      </c>
      <c r="I105" s="16">
        <f t="shared" si="66"/>
        <v>0</v>
      </c>
      <c r="J105" s="16">
        <f t="shared" si="66"/>
        <v>0</v>
      </c>
      <c r="K105" s="16">
        <f t="shared" si="66"/>
        <v>0</v>
      </c>
      <c r="L105" s="16">
        <f t="shared" si="66"/>
        <v>0</v>
      </c>
      <c r="M105" s="16">
        <f t="shared" si="66"/>
        <v>0</v>
      </c>
      <c r="N105" s="16">
        <f t="shared" ref="N105" si="67">N31/2.7</f>
        <v>0</v>
      </c>
    </row>
    <row r="106" spans="1:14">
      <c r="A106" s="13" t="s">
        <v>26</v>
      </c>
      <c r="B106" s="12">
        <f t="shared" ref="B106:M106" si="68">B32/2.7</f>
        <v>1.9925925925925925</v>
      </c>
      <c r="C106" s="12">
        <f t="shared" si="68"/>
        <v>12.714814814814813</v>
      </c>
      <c r="D106" s="12">
        <f t="shared" si="68"/>
        <v>0.27407407407407403</v>
      </c>
      <c r="E106" s="12">
        <f t="shared" si="68"/>
        <v>9.662962962962963</v>
      </c>
      <c r="F106" s="12">
        <f t="shared" si="68"/>
        <v>0.5444444444444444</v>
      </c>
      <c r="G106" s="12">
        <f t="shared" si="68"/>
        <v>2.159259259259259</v>
      </c>
      <c r="H106" s="12">
        <f t="shared" si="68"/>
        <v>0.35555555555555551</v>
      </c>
      <c r="I106" s="12">
        <f t="shared" si="68"/>
        <v>1.5592592592592591</v>
      </c>
      <c r="J106" s="12">
        <f t="shared" si="68"/>
        <v>17.103703703703701</v>
      </c>
      <c r="K106" s="12">
        <f t="shared" si="68"/>
        <v>12.040740740740739</v>
      </c>
      <c r="L106" s="12">
        <f t="shared" si="68"/>
        <v>0.99629629629629624</v>
      </c>
      <c r="M106" s="12">
        <f t="shared" si="68"/>
        <v>1.0555555555555556</v>
      </c>
      <c r="N106" s="12">
        <f t="shared" ref="N106" si="69">N32/2.7</f>
        <v>23.018518518518515</v>
      </c>
    </row>
    <row r="107" spans="1:14">
      <c r="A107" s="13" t="s">
        <v>27</v>
      </c>
      <c r="B107" s="12">
        <f t="shared" ref="B107:M107" si="70">B33/2.7</f>
        <v>9.8481481481481481</v>
      </c>
      <c r="C107" s="12">
        <f t="shared" si="70"/>
        <v>9.637037037037036</v>
      </c>
      <c r="D107" s="12">
        <f t="shared" si="70"/>
        <v>14.62222222222222</v>
      </c>
      <c r="E107" s="12">
        <f t="shared" si="70"/>
        <v>10.377777777777776</v>
      </c>
      <c r="F107" s="12">
        <f t="shared" si="70"/>
        <v>9.5259259259259252</v>
      </c>
      <c r="G107" s="12">
        <f t="shared" si="70"/>
        <v>16.529629629629628</v>
      </c>
      <c r="H107" s="12">
        <f t="shared" si="70"/>
        <v>14.696296296296294</v>
      </c>
      <c r="I107" s="12">
        <f t="shared" si="70"/>
        <v>27.44074074074074</v>
      </c>
      <c r="J107" s="12">
        <f t="shared" si="70"/>
        <v>23.422222222222221</v>
      </c>
      <c r="K107" s="12">
        <f t="shared" si="70"/>
        <v>22.87037037037037</v>
      </c>
      <c r="L107" s="12">
        <f t="shared" si="70"/>
        <v>18.68148148148148</v>
      </c>
      <c r="M107" s="12">
        <f t="shared" si="70"/>
        <v>24.7</v>
      </c>
      <c r="N107" s="12">
        <f t="shared" ref="N107" si="71">N33/2.7</f>
        <v>12.34074074074074</v>
      </c>
    </row>
    <row r="108" spans="1:14">
      <c r="A108" s="22" t="s">
        <v>28</v>
      </c>
      <c r="B108" s="16">
        <f t="shared" ref="B108:M108" si="72">B34/2.7</f>
        <v>9.8481481481481481</v>
      </c>
      <c r="C108" s="16">
        <f t="shared" si="72"/>
        <v>9.637037037037036</v>
      </c>
      <c r="D108" s="16">
        <f t="shared" si="72"/>
        <v>14.62222222222222</v>
      </c>
      <c r="E108" s="16">
        <f t="shared" si="72"/>
        <v>10.377777777777776</v>
      </c>
      <c r="F108" s="16">
        <f t="shared" si="72"/>
        <v>9.5259259259259252</v>
      </c>
      <c r="G108" s="16">
        <f t="shared" si="72"/>
        <v>16.529629629629628</v>
      </c>
      <c r="H108" s="16">
        <f t="shared" si="72"/>
        <v>14.696296296296294</v>
      </c>
      <c r="I108" s="16">
        <f t="shared" si="72"/>
        <v>27.44074074074074</v>
      </c>
      <c r="J108" s="16">
        <f t="shared" si="72"/>
        <v>23.422222222222221</v>
      </c>
      <c r="K108" s="16">
        <f t="shared" si="72"/>
        <v>22.87037037037037</v>
      </c>
      <c r="L108" s="16">
        <f t="shared" si="72"/>
        <v>18.68148148148148</v>
      </c>
      <c r="M108" s="16">
        <f t="shared" si="72"/>
        <v>24.7</v>
      </c>
      <c r="N108" s="16">
        <f t="shared" ref="N108" si="73">N34/2.7</f>
        <v>12.34074074074074</v>
      </c>
    </row>
    <row r="109" spans="1:14">
      <c r="A109" s="22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>
      <c r="A110" s="11" t="s">
        <v>29</v>
      </c>
      <c r="B110" s="12">
        <f t="shared" ref="B110:M110" si="74">B111+B120</f>
        <v>201.14074074074074</v>
      </c>
      <c r="C110" s="12">
        <f t="shared" si="74"/>
        <v>238.17037037037036</v>
      </c>
      <c r="D110" s="12">
        <f t="shared" si="74"/>
        <v>231.22962962962961</v>
      </c>
      <c r="E110" s="12">
        <f t="shared" si="74"/>
        <v>224.32962962962961</v>
      </c>
      <c r="F110" s="12">
        <f t="shared" si="74"/>
        <v>215.89629629629627</v>
      </c>
      <c r="G110" s="12">
        <f t="shared" si="74"/>
        <v>253.59259259259258</v>
      </c>
      <c r="H110" s="12">
        <f t="shared" si="74"/>
        <v>247.25925925925918</v>
      </c>
      <c r="I110" s="12">
        <f t="shared" si="74"/>
        <v>280.21481481481482</v>
      </c>
      <c r="J110" s="12">
        <f t="shared" si="74"/>
        <v>312.47037037037035</v>
      </c>
      <c r="K110" s="12">
        <f t="shared" si="74"/>
        <v>341.35185185185185</v>
      </c>
      <c r="L110" s="12">
        <f t="shared" si="74"/>
        <v>337.98518518518517</v>
      </c>
      <c r="M110" s="12">
        <f t="shared" si="74"/>
        <v>372.59259259259261</v>
      </c>
      <c r="N110" s="12">
        <f t="shared" ref="N110" si="75">N111+N120</f>
        <v>482.62962962962956</v>
      </c>
    </row>
    <row r="111" spans="1:14">
      <c r="A111" s="13" t="s">
        <v>30</v>
      </c>
      <c r="B111" s="12">
        <f t="shared" ref="B111:M111" si="76">SUM(B112:B114,B117)</f>
        <v>181.08148148148149</v>
      </c>
      <c r="C111" s="12">
        <f t="shared" si="76"/>
        <v>181.94814814814814</v>
      </c>
      <c r="D111" s="12">
        <f t="shared" si="76"/>
        <v>184.85555555555555</v>
      </c>
      <c r="E111" s="12">
        <f t="shared" si="76"/>
        <v>187.62592592592591</v>
      </c>
      <c r="F111" s="12">
        <f t="shared" si="76"/>
        <v>191.05555555555554</v>
      </c>
      <c r="G111" s="12">
        <f t="shared" si="76"/>
        <v>208.2</v>
      </c>
      <c r="H111" s="12">
        <f t="shared" si="76"/>
        <v>210.63333333333327</v>
      </c>
      <c r="I111" s="12">
        <f t="shared" si="76"/>
        <v>221.1185185185185</v>
      </c>
      <c r="J111" s="12">
        <f t="shared" si="76"/>
        <v>234.25555555555553</v>
      </c>
      <c r="K111" s="12">
        <f t="shared" si="76"/>
        <v>255.58888888888887</v>
      </c>
      <c r="L111" s="12">
        <f t="shared" si="76"/>
        <v>247.96666666666664</v>
      </c>
      <c r="M111" s="12">
        <f t="shared" si="76"/>
        <v>271.7925925925926</v>
      </c>
      <c r="N111" s="12">
        <f t="shared" ref="N111" si="77">SUM(N112:N114,N117)</f>
        <v>311.09999999999997</v>
      </c>
    </row>
    <row r="112" spans="1:14">
      <c r="A112" s="20" t="s">
        <v>31</v>
      </c>
      <c r="B112" s="16">
        <f t="shared" ref="B112:M112" si="78">B38/2.7</f>
        <v>89.962962962962962</v>
      </c>
      <c r="C112" s="16">
        <f t="shared" si="78"/>
        <v>92.944444444444429</v>
      </c>
      <c r="D112" s="16">
        <f t="shared" si="78"/>
        <v>96.337037037037035</v>
      </c>
      <c r="E112" s="16">
        <f t="shared" si="78"/>
        <v>99.581481481481475</v>
      </c>
      <c r="F112" s="16">
        <f t="shared" si="78"/>
        <v>101.9037037037037</v>
      </c>
      <c r="G112" s="16">
        <f t="shared" si="78"/>
        <v>104.00370370370369</v>
      </c>
      <c r="H112" s="16">
        <f t="shared" si="78"/>
        <v>106.69999999999999</v>
      </c>
      <c r="I112" s="16">
        <f t="shared" si="78"/>
        <v>112.64814814814814</v>
      </c>
      <c r="J112" s="16">
        <f t="shared" si="78"/>
        <v>119.87037037037035</v>
      </c>
      <c r="K112" s="16">
        <f t="shared" si="78"/>
        <v>125.06666666666666</v>
      </c>
      <c r="L112" s="16">
        <f t="shared" si="78"/>
        <v>123.11851851851851</v>
      </c>
      <c r="M112" s="16">
        <f t="shared" si="78"/>
        <v>130.2962962962963</v>
      </c>
      <c r="N112" s="16">
        <f t="shared" ref="N112" si="79">N38/2.7</f>
        <v>138.29629629629628</v>
      </c>
    </row>
    <row r="113" spans="1:14">
      <c r="A113" s="20" t="s">
        <v>32</v>
      </c>
      <c r="B113" s="16">
        <f t="shared" ref="B113:M113" si="80">B39/2.7</f>
        <v>26.096296296296291</v>
      </c>
      <c r="C113" s="16">
        <f t="shared" si="80"/>
        <v>24.481481481481477</v>
      </c>
      <c r="D113" s="16">
        <f t="shared" si="80"/>
        <v>26.3037037037037</v>
      </c>
      <c r="E113" s="16">
        <f t="shared" si="80"/>
        <v>26.94814814814815</v>
      </c>
      <c r="F113" s="16">
        <f t="shared" si="80"/>
        <v>25.622222222222224</v>
      </c>
      <c r="G113" s="16">
        <f t="shared" si="80"/>
        <v>26.951851851851849</v>
      </c>
      <c r="H113" s="16">
        <f t="shared" si="80"/>
        <v>27.837037037037035</v>
      </c>
      <c r="I113" s="16">
        <f t="shared" si="80"/>
        <v>30.025925925925922</v>
      </c>
      <c r="J113" s="16">
        <f t="shared" si="80"/>
        <v>33.614814814814814</v>
      </c>
      <c r="K113" s="16">
        <f t="shared" si="80"/>
        <v>37.448148148148142</v>
      </c>
      <c r="L113" s="16">
        <f t="shared" si="80"/>
        <v>37.9</v>
      </c>
      <c r="M113" s="16">
        <f t="shared" si="80"/>
        <v>44.285185185185178</v>
      </c>
      <c r="N113" s="16">
        <f t="shared" ref="N113" si="81">N39/2.7</f>
        <v>46.459259259259255</v>
      </c>
    </row>
    <row r="114" spans="1:14">
      <c r="A114" s="20" t="s">
        <v>33</v>
      </c>
      <c r="B114" s="16">
        <f t="shared" ref="B114:M114" si="82">B40/2.7</f>
        <v>16.44074074074074</v>
      </c>
      <c r="C114" s="16">
        <f t="shared" si="82"/>
        <v>17.744444444444444</v>
      </c>
      <c r="D114" s="16">
        <f t="shared" si="82"/>
        <v>16.914814814814815</v>
      </c>
      <c r="E114" s="16">
        <f t="shared" si="82"/>
        <v>16.607407407407408</v>
      </c>
      <c r="F114" s="16">
        <f t="shared" si="82"/>
        <v>16.022222222222222</v>
      </c>
      <c r="G114" s="16">
        <f t="shared" si="82"/>
        <v>21.270370370370369</v>
      </c>
      <c r="H114" s="16">
        <f t="shared" si="82"/>
        <v>20.411111111111108</v>
      </c>
      <c r="I114" s="16">
        <f t="shared" si="82"/>
        <v>21.31111111111111</v>
      </c>
      <c r="J114" s="16">
        <f t="shared" si="82"/>
        <v>19.585185185185185</v>
      </c>
      <c r="K114" s="16">
        <f t="shared" si="82"/>
        <v>22.688888888888886</v>
      </c>
      <c r="L114" s="16">
        <f t="shared" si="82"/>
        <v>23.159259259259258</v>
      </c>
      <c r="M114" s="16">
        <f t="shared" si="82"/>
        <v>27.529629629629628</v>
      </c>
      <c r="N114" s="16">
        <f t="shared" ref="N114" si="83">N40/2.7</f>
        <v>37.011111111111113</v>
      </c>
    </row>
    <row r="115" spans="1:14">
      <c r="A115" s="20" t="s">
        <v>34</v>
      </c>
      <c r="B115" s="16">
        <f t="shared" ref="B115:M115" si="84">B41/2.7</f>
        <v>8.6259259259259249</v>
      </c>
      <c r="C115" s="16">
        <f t="shared" si="84"/>
        <v>10.907407407407407</v>
      </c>
      <c r="D115" s="16">
        <f t="shared" si="84"/>
        <v>10.107407407407406</v>
      </c>
      <c r="E115" s="16">
        <f t="shared" si="84"/>
        <v>9.9518518518518508</v>
      </c>
      <c r="F115" s="16">
        <f t="shared" si="84"/>
        <v>10.488888888888889</v>
      </c>
      <c r="G115" s="16">
        <f t="shared" si="84"/>
        <v>14.185185185185183</v>
      </c>
      <c r="H115" s="16">
        <f t="shared" si="84"/>
        <v>12.714814814814813</v>
      </c>
      <c r="I115" s="16">
        <f t="shared" si="84"/>
        <v>13.37037037037037</v>
      </c>
      <c r="J115" s="16">
        <f t="shared" si="84"/>
        <v>12.34074074074074</v>
      </c>
      <c r="K115" s="16">
        <f t="shared" si="84"/>
        <v>13.892592592592591</v>
      </c>
      <c r="L115" s="16">
        <f t="shared" si="84"/>
        <v>13.296296296296294</v>
      </c>
      <c r="M115" s="16">
        <f t="shared" si="84"/>
        <v>14.018518518518517</v>
      </c>
      <c r="N115" s="16">
        <f t="shared" ref="N115" si="85">N41/2.7</f>
        <v>20.270370370370369</v>
      </c>
    </row>
    <row r="116" spans="1:14">
      <c r="A116" s="20" t="s">
        <v>35</v>
      </c>
      <c r="B116" s="16">
        <f t="shared" ref="B116:M116" si="86">B42/2.7</f>
        <v>7.8148148148148149</v>
      </c>
      <c r="C116" s="16">
        <f t="shared" si="86"/>
        <v>6.837037037037037</v>
      </c>
      <c r="D116" s="16">
        <f t="shared" si="86"/>
        <v>6.8037037037037038</v>
      </c>
      <c r="E116" s="16">
        <f t="shared" si="86"/>
        <v>6.655555555555555</v>
      </c>
      <c r="F116" s="16">
        <f t="shared" si="86"/>
        <v>5.5333333333333332</v>
      </c>
      <c r="G116" s="16">
        <f t="shared" si="86"/>
        <v>7.0851851851851846</v>
      </c>
      <c r="H116" s="16">
        <f t="shared" si="86"/>
        <v>7.6962962962962962</v>
      </c>
      <c r="I116" s="16">
        <f t="shared" si="86"/>
        <v>7.9407407407407407</v>
      </c>
      <c r="J116" s="16">
        <f t="shared" si="86"/>
        <v>7.2444444444444436</v>
      </c>
      <c r="K116" s="16">
        <f t="shared" si="86"/>
        <v>8.7962962962962958</v>
      </c>
      <c r="L116" s="16">
        <f t="shared" si="86"/>
        <v>9.8629629629629623</v>
      </c>
      <c r="M116" s="16">
        <f t="shared" si="86"/>
        <v>13.511111111111109</v>
      </c>
      <c r="N116" s="16">
        <f t="shared" ref="N116" si="87">N42/2.7</f>
        <v>16.737037037037034</v>
      </c>
    </row>
    <row r="117" spans="1:14">
      <c r="A117" s="20" t="s">
        <v>36</v>
      </c>
      <c r="B117" s="16">
        <f t="shared" ref="B117:M117" si="88">B43/2.7</f>
        <v>48.581481481481475</v>
      </c>
      <c r="C117" s="16">
        <f t="shared" si="88"/>
        <v>46.777777777777771</v>
      </c>
      <c r="D117" s="16">
        <f t="shared" si="88"/>
        <v>45.3</v>
      </c>
      <c r="E117" s="16">
        <f t="shared" si="88"/>
        <v>44.488888888888887</v>
      </c>
      <c r="F117" s="16">
        <f t="shared" si="88"/>
        <v>47.507407407407406</v>
      </c>
      <c r="G117" s="16">
        <f t="shared" si="88"/>
        <v>55.974074074074068</v>
      </c>
      <c r="H117" s="16">
        <f t="shared" si="88"/>
        <v>55.685185185185176</v>
      </c>
      <c r="I117" s="16">
        <f t="shared" si="88"/>
        <v>57.133333333333326</v>
      </c>
      <c r="J117" s="16">
        <f t="shared" si="88"/>
        <v>61.185185185185176</v>
      </c>
      <c r="K117" s="16">
        <f t="shared" si="88"/>
        <v>70.385185185185179</v>
      </c>
      <c r="L117" s="16">
        <f t="shared" si="88"/>
        <v>63.788888888888884</v>
      </c>
      <c r="M117" s="16">
        <f t="shared" si="88"/>
        <v>69.68148148148147</v>
      </c>
      <c r="N117" s="16">
        <f t="shared" ref="N117" si="89">N43/2.7</f>
        <v>89.333333333333329</v>
      </c>
    </row>
    <row r="118" spans="1:14">
      <c r="A118" s="20" t="s">
        <v>37</v>
      </c>
      <c r="B118" s="16">
        <f t="shared" ref="B118:M118" si="90">B44/2.7</f>
        <v>18.374074074074073</v>
      </c>
      <c r="C118" s="16">
        <f t="shared" si="90"/>
        <v>20.148148148148145</v>
      </c>
      <c r="D118" s="16">
        <f t="shared" si="90"/>
        <v>0</v>
      </c>
      <c r="E118" s="16">
        <f t="shared" si="90"/>
        <v>0</v>
      </c>
      <c r="F118" s="16">
        <f t="shared" si="90"/>
        <v>0</v>
      </c>
      <c r="G118" s="16">
        <f t="shared" si="90"/>
        <v>0</v>
      </c>
      <c r="H118" s="16">
        <f t="shared" si="90"/>
        <v>0</v>
      </c>
      <c r="I118" s="16">
        <f t="shared" si="90"/>
        <v>0</v>
      </c>
      <c r="J118" s="16">
        <f t="shared" si="90"/>
        <v>0</v>
      </c>
      <c r="K118" s="16">
        <f t="shared" si="90"/>
        <v>0</v>
      </c>
      <c r="L118" s="16">
        <f t="shared" si="90"/>
        <v>0</v>
      </c>
      <c r="M118" s="16">
        <f t="shared" si="90"/>
        <v>0</v>
      </c>
      <c r="N118" s="16">
        <f t="shared" ref="N118" si="91">N44/2.7</f>
        <v>0</v>
      </c>
    </row>
    <row r="119" spans="1:14">
      <c r="A119" s="20" t="s">
        <v>38</v>
      </c>
      <c r="B119" s="16">
        <f t="shared" ref="B119:M119" si="92">B45/2.7</f>
        <v>0</v>
      </c>
      <c r="C119" s="16">
        <f t="shared" si="92"/>
        <v>0</v>
      </c>
      <c r="D119" s="16">
        <f t="shared" si="92"/>
        <v>20.218518518518518</v>
      </c>
      <c r="E119" s="16">
        <f t="shared" si="92"/>
        <v>19.159259259259258</v>
      </c>
      <c r="F119" s="16">
        <f t="shared" si="92"/>
        <v>15.78888888888889</v>
      </c>
      <c r="G119" s="16">
        <f t="shared" si="92"/>
        <v>18.81111111111111</v>
      </c>
      <c r="H119" s="16">
        <f t="shared" si="92"/>
        <v>20.418518518518518</v>
      </c>
      <c r="I119" s="16">
        <f t="shared" si="92"/>
        <v>21.529629629629628</v>
      </c>
      <c r="J119" s="16">
        <f t="shared" si="92"/>
        <v>20.892592592592589</v>
      </c>
      <c r="K119" s="16">
        <f t="shared" si="92"/>
        <v>24.151851851851848</v>
      </c>
      <c r="L119" s="16">
        <f t="shared" si="92"/>
        <v>22.959259259259259</v>
      </c>
      <c r="M119" s="16">
        <f t="shared" si="92"/>
        <v>27.562962962962963</v>
      </c>
      <c r="N119" s="16">
        <f t="shared" ref="N119" si="93">N45/2.7</f>
        <v>37.266666666666666</v>
      </c>
    </row>
    <row r="120" spans="1:14">
      <c r="A120" s="13" t="s">
        <v>39</v>
      </c>
      <c r="B120" s="12">
        <f t="shared" ref="B120:M120" si="94">B46/2.7</f>
        <v>20.059259259259257</v>
      </c>
      <c r="C120" s="12">
        <f t="shared" si="94"/>
        <v>56.222222222222221</v>
      </c>
      <c r="D120" s="12">
        <f t="shared" si="94"/>
        <v>46.374074074074066</v>
      </c>
      <c r="E120" s="12">
        <f t="shared" si="94"/>
        <v>36.703703703703702</v>
      </c>
      <c r="F120" s="12">
        <f t="shared" si="94"/>
        <v>24.840740740740738</v>
      </c>
      <c r="G120" s="12">
        <f t="shared" si="94"/>
        <v>45.392592592592592</v>
      </c>
      <c r="H120" s="12">
        <f t="shared" si="94"/>
        <v>36.625925925925927</v>
      </c>
      <c r="I120" s="12">
        <f t="shared" si="94"/>
        <v>59.096296296296295</v>
      </c>
      <c r="J120" s="12">
        <f t="shared" si="94"/>
        <v>78.214814814814815</v>
      </c>
      <c r="K120" s="12">
        <f t="shared" si="94"/>
        <v>85.762962962962959</v>
      </c>
      <c r="L120" s="12">
        <f t="shared" si="94"/>
        <v>90.018518518518519</v>
      </c>
      <c r="M120" s="12">
        <f t="shared" si="94"/>
        <v>100.8</v>
      </c>
      <c r="N120" s="12">
        <f t="shared" ref="N120" si="95">N46/2.7</f>
        <v>171.52962962962962</v>
      </c>
    </row>
    <row r="121" spans="1:14">
      <c r="A121" s="23" t="s">
        <v>40</v>
      </c>
      <c r="B121" s="16">
        <f t="shared" ref="B121:M121" si="96">B47/2.7</f>
        <v>20.059259259259257</v>
      </c>
      <c r="C121" s="16">
        <f t="shared" si="96"/>
        <v>56.222222222222221</v>
      </c>
      <c r="D121" s="16">
        <f t="shared" si="96"/>
        <v>46.374074074074066</v>
      </c>
      <c r="E121" s="16">
        <f t="shared" si="96"/>
        <v>36.703703703703702</v>
      </c>
      <c r="F121" s="16">
        <f t="shared" si="96"/>
        <v>24.840740740740738</v>
      </c>
      <c r="G121" s="16">
        <f t="shared" si="96"/>
        <v>45.392592592592592</v>
      </c>
      <c r="H121" s="16">
        <f t="shared" si="96"/>
        <v>36.625925925925927</v>
      </c>
      <c r="I121" s="16">
        <f t="shared" si="96"/>
        <v>59.096296296296295</v>
      </c>
      <c r="J121" s="16">
        <f t="shared" si="96"/>
        <v>78.214814814814815</v>
      </c>
      <c r="K121" s="16">
        <f t="shared" si="96"/>
        <v>85.762962962962959</v>
      </c>
      <c r="L121" s="16">
        <f t="shared" si="96"/>
        <v>90.018518518518519</v>
      </c>
      <c r="M121" s="16">
        <f t="shared" si="96"/>
        <v>100.8</v>
      </c>
      <c r="N121" s="16">
        <f t="shared" ref="N121" si="97">N47/2.7</f>
        <v>171.52962962962962</v>
      </c>
    </row>
    <row r="122" spans="1:14">
      <c r="A122" s="3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</row>
    <row r="123" spans="1:14">
      <c r="A123" s="25" t="s">
        <v>41</v>
      </c>
      <c r="B123" s="24">
        <f t="shared" ref="B123:M123" si="98">B85-B111</f>
        <v>-6.0333333333333314</v>
      </c>
      <c r="C123" s="24">
        <f t="shared" si="98"/>
        <v>-10.618518518518499</v>
      </c>
      <c r="D123" s="24">
        <f t="shared" si="98"/>
        <v>12.299999999999983</v>
      </c>
      <c r="E123" s="24">
        <f t="shared" si="98"/>
        <v>3.7222222222222285</v>
      </c>
      <c r="F123" s="24">
        <f t="shared" si="98"/>
        <v>27.533333333333303</v>
      </c>
      <c r="G123" s="24">
        <f t="shared" si="98"/>
        <v>10.233333333333348</v>
      </c>
      <c r="H123" s="24">
        <f t="shared" si="98"/>
        <v>10.255555555555617</v>
      </c>
      <c r="I123" s="24">
        <f t="shared" si="98"/>
        <v>1.7407407407407334</v>
      </c>
      <c r="J123" s="24">
        <f t="shared" si="98"/>
        <v>-9.7185185185185219</v>
      </c>
      <c r="K123" s="24">
        <f t="shared" si="98"/>
        <v>-3.9148148148148323</v>
      </c>
      <c r="L123" s="24">
        <f t="shared" si="98"/>
        <v>4.3222222222222513</v>
      </c>
      <c r="M123" s="24">
        <f t="shared" si="98"/>
        <v>-11.377777777777794</v>
      </c>
      <c r="N123" s="24">
        <f t="shared" ref="N123" si="99">N85-N111</f>
        <v>-18.474074074074053</v>
      </c>
    </row>
    <row r="124" spans="1:14">
      <c r="A124" s="25" t="s">
        <v>42</v>
      </c>
      <c r="B124" s="24">
        <f t="shared" ref="B124:M124" si="100">B50/2.7</f>
        <v>2.1888888888888887</v>
      </c>
      <c r="C124" s="24">
        <f t="shared" si="100"/>
        <v>-26.74444444444444</v>
      </c>
      <c r="D124" s="24">
        <f t="shared" si="100"/>
        <v>-3.0555555555555554</v>
      </c>
      <c r="E124" s="24">
        <f t="shared" si="100"/>
        <v>3.0962962962962961</v>
      </c>
      <c r="F124" s="24">
        <f t="shared" si="100"/>
        <v>28.844444444444441</v>
      </c>
      <c r="G124" s="24">
        <f t="shared" si="100"/>
        <v>4.7703703703703706</v>
      </c>
      <c r="H124" s="24">
        <f t="shared" si="100"/>
        <v>7.5222222222222213</v>
      </c>
      <c r="I124" s="24">
        <f t="shared" si="100"/>
        <v>-8.3111111111111118</v>
      </c>
      <c r="J124" s="24">
        <f t="shared" si="100"/>
        <v>-31.274074074074072</v>
      </c>
      <c r="K124" s="24">
        <f t="shared" si="100"/>
        <v>-33.529629629629625</v>
      </c>
      <c r="L124" s="24">
        <f t="shared" si="100"/>
        <v>-44.062962962962956</v>
      </c>
      <c r="M124" s="24">
        <f t="shared" si="100"/>
        <v>-60.803703703703697</v>
      </c>
      <c r="N124" s="24">
        <f t="shared" ref="N124" si="101">N50/2.7</f>
        <v>-121.23703703703703</v>
      </c>
    </row>
    <row r="125" spans="1:14" ht="18" customHeight="1">
      <c r="A125" s="25" t="s">
        <v>43</v>
      </c>
      <c r="B125" s="12">
        <f t="shared" ref="B125:M125" si="102">B127+B114</f>
        <v>-7.6592592592592545</v>
      </c>
      <c r="C125" s="12">
        <f t="shared" si="102"/>
        <v>-36.381481481481472</v>
      </c>
      <c r="D125" s="12">
        <f t="shared" si="102"/>
        <v>-16.885185185185197</v>
      </c>
      <c r="E125" s="12">
        <f t="shared" si="102"/>
        <v>-6.7111111111111086</v>
      </c>
      <c r="F125" s="12">
        <f t="shared" si="102"/>
        <v>19.259259259259249</v>
      </c>
      <c r="G125" s="12">
        <f t="shared" si="102"/>
        <v>-11.729629629629603</v>
      </c>
      <c r="H125" s="12">
        <f t="shared" si="102"/>
        <v>-5.6037037037036335</v>
      </c>
      <c r="I125" s="12">
        <f t="shared" si="102"/>
        <v>-34.485185185185223</v>
      </c>
      <c r="J125" s="12">
        <f t="shared" si="102"/>
        <v>-51.244444444444454</v>
      </c>
      <c r="K125" s="12">
        <f t="shared" si="102"/>
        <v>-54.948148148148206</v>
      </c>
      <c r="L125" s="12">
        <f t="shared" si="102"/>
        <v>-61.540740740740731</v>
      </c>
      <c r="M125" s="12">
        <f t="shared" si="102"/>
        <v>-83.592592592592638</v>
      </c>
      <c r="N125" s="12">
        <f t="shared" ref="N125" si="103">N127+N114</f>
        <v>-129.974074074074</v>
      </c>
    </row>
    <row r="126" spans="1:14" ht="18" customHeight="1">
      <c r="A126" s="25" t="s">
        <v>44</v>
      </c>
      <c r="B126" s="26">
        <f t="shared" ref="B126:M126" si="104">B128+B114</f>
        <v>2.1888888888888864</v>
      </c>
      <c r="C126" s="26">
        <f t="shared" si="104"/>
        <v>-26.744444444444436</v>
      </c>
      <c r="D126" s="26">
        <f t="shared" si="104"/>
        <v>-2.2629629629629626</v>
      </c>
      <c r="E126" s="26">
        <f t="shared" si="104"/>
        <v>3.6666666666666572</v>
      </c>
      <c r="F126" s="26">
        <f t="shared" si="104"/>
        <v>28.785185185185167</v>
      </c>
      <c r="G126" s="26">
        <f t="shared" si="104"/>
        <v>4.800000000000022</v>
      </c>
      <c r="H126" s="26">
        <f t="shared" si="104"/>
        <v>9.0925925925926485</v>
      </c>
      <c r="I126" s="26">
        <f t="shared" si="104"/>
        <v>-7.0444444444444727</v>
      </c>
      <c r="J126" s="26">
        <f t="shared" si="104"/>
        <v>-27.822222222222205</v>
      </c>
      <c r="K126" s="26">
        <f t="shared" si="104"/>
        <v>-32.077777777777825</v>
      </c>
      <c r="L126" s="26">
        <f t="shared" si="104"/>
        <v>-42.859259259259275</v>
      </c>
      <c r="M126" s="26">
        <f t="shared" si="104"/>
        <v>-58.892592592592649</v>
      </c>
      <c r="N126" s="26">
        <f t="shared" ref="N126" si="105">N128+N114</f>
        <v>-117.63333333333327</v>
      </c>
    </row>
    <row r="127" spans="1:14" ht="18" customHeight="1">
      <c r="A127" s="25" t="s">
        <v>45</v>
      </c>
      <c r="B127" s="12">
        <f t="shared" ref="B127:M127" si="106">(B85+B106)-B110</f>
        <v>-24.099999999999994</v>
      </c>
      <c r="C127" s="12">
        <f t="shared" si="106"/>
        <v>-54.125925925925912</v>
      </c>
      <c r="D127" s="12">
        <f t="shared" si="106"/>
        <v>-33.800000000000011</v>
      </c>
      <c r="E127" s="12">
        <f t="shared" si="106"/>
        <v>-23.318518518518516</v>
      </c>
      <c r="F127" s="12">
        <f t="shared" si="106"/>
        <v>3.2370370370370267</v>
      </c>
      <c r="G127" s="12">
        <f t="shared" si="106"/>
        <v>-32.999999999999972</v>
      </c>
      <c r="H127" s="12">
        <f t="shared" si="106"/>
        <v>-26.014814814814741</v>
      </c>
      <c r="I127" s="12">
        <f t="shared" si="106"/>
        <v>-55.796296296296333</v>
      </c>
      <c r="J127" s="12">
        <f t="shared" si="106"/>
        <v>-70.829629629629636</v>
      </c>
      <c r="K127" s="12">
        <f t="shared" si="106"/>
        <v>-77.637037037037089</v>
      </c>
      <c r="L127" s="12">
        <f t="shared" si="106"/>
        <v>-84.699999999999989</v>
      </c>
      <c r="M127" s="12">
        <f t="shared" si="106"/>
        <v>-111.12222222222226</v>
      </c>
      <c r="N127" s="12">
        <f t="shared" ref="N127" si="107">(N85+N106)-N110</f>
        <v>-166.98518518518512</v>
      </c>
    </row>
    <row r="128" spans="1:14">
      <c r="A128" s="25" t="s">
        <v>46</v>
      </c>
      <c r="B128" s="12">
        <f t="shared" ref="B128:M128" si="108">B84-B110</f>
        <v>-14.251851851851853</v>
      </c>
      <c r="C128" s="12">
        <f t="shared" si="108"/>
        <v>-44.48888888888888</v>
      </c>
      <c r="D128" s="12">
        <f t="shared" si="108"/>
        <v>-19.177777777777777</v>
      </c>
      <c r="E128" s="12">
        <f t="shared" si="108"/>
        <v>-12.94074074074075</v>
      </c>
      <c r="F128" s="12">
        <f t="shared" si="108"/>
        <v>12.762962962962945</v>
      </c>
      <c r="G128" s="12">
        <f t="shared" si="108"/>
        <v>-16.470370370370347</v>
      </c>
      <c r="H128" s="12">
        <f t="shared" si="108"/>
        <v>-11.318518518518459</v>
      </c>
      <c r="I128" s="12">
        <f t="shared" si="108"/>
        <v>-28.355555555555583</v>
      </c>
      <c r="J128" s="12">
        <f t="shared" si="108"/>
        <v>-47.407407407407391</v>
      </c>
      <c r="K128" s="12">
        <f t="shared" si="108"/>
        <v>-54.766666666666708</v>
      </c>
      <c r="L128" s="12">
        <f t="shared" si="108"/>
        <v>-66.018518518518533</v>
      </c>
      <c r="M128" s="12">
        <f t="shared" si="108"/>
        <v>-86.422222222222274</v>
      </c>
      <c r="N128" s="12">
        <f t="shared" ref="N128" si="109">N84-N110</f>
        <v>-154.64444444444439</v>
      </c>
    </row>
    <row r="129" spans="1:14">
      <c r="A129" s="3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25" t="s">
        <v>47</v>
      </c>
      <c r="B130" s="12">
        <f t="shared" ref="B130:M130" si="110">B56/2.7</f>
        <v>14.248148148148147</v>
      </c>
      <c r="C130" s="12">
        <f t="shared" si="110"/>
        <v>44.488888888888887</v>
      </c>
      <c r="D130" s="12">
        <f t="shared" si="110"/>
        <v>19.970370370370368</v>
      </c>
      <c r="E130" s="12">
        <f t="shared" si="110"/>
        <v>13.511111111111109</v>
      </c>
      <c r="F130" s="12">
        <f t="shared" si="110"/>
        <v>-12.822222222222221</v>
      </c>
      <c r="G130" s="12">
        <f t="shared" si="110"/>
        <v>16.496296296296293</v>
      </c>
      <c r="H130" s="12">
        <f t="shared" si="110"/>
        <v>12.888888888888888</v>
      </c>
      <c r="I130" s="12">
        <f t="shared" si="110"/>
        <v>29.62222222222222</v>
      </c>
      <c r="J130" s="12">
        <f t="shared" si="110"/>
        <v>50.859259259259254</v>
      </c>
      <c r="K130" s="12">
        <f t="shared" si="110"/>
        <v>56.218518518518515</v>
      </c>
      <c r="L130" s="12">
        <f t="shared" si="110"/>
        <v>67.222222222222214</v>
      </c>
      <c r="M130" s="12">
        <f t="shared" si="110"/>
        <v>88.337037037037021</v>
      </c>
      <c r="N130" s="12">
        <f t="shared" ref="N130" si="111">N56/2.7</f>
        <v>158.24814814814812</v>
      </c>
    </row>
    <row r="131" spans="1:14">
      <c r="A131" s="27" t="s">
        <v>48</v>
      </c>
      <c r="B131" s="16">
        <f t="shared" ref="B131:M131" si="112">B57/2.7</f>
        <v>10.107407407407406</v>
      </c>
      <c r="C131" s="16">
        <f t="shared" si="112"/>
        <v>2.8703703703703702</v>
      </c>
      <c r="D131" s="16">
        <f t="shared" si="112"/>
        <v>8.2777777777777786</v>
      </c>
      <c r="E131" s="16">
        <f t="shared" si="112"/>
        <v>5.8592592592592592</v>
      </c>
      <c r="F131" s="16">
        <f t="shared" si="112"/>
        <v>-18.211111111111112</v>
      </c>
      <c r="G131" s="16">
        <f t="shared" si="112"/>
        <v>12.585185185185184</v>
      </c>
      <c r="H131" s="16">
        <f t="shared" si="112"/>
        <v>2.6888888888888887</v>
      </c>
      <c r="I131" s="16">
        <f t="shared" si="112"/>
        <v>-18.203703703703702</v>
      </c>
      <c r="J131" s="16">
        <f t="shared" si="112"/>
        <v>-110.05185185185184</v>
      </c>
      <c r="K131" s="16">
        <f t="shared" si="112"/>
        <v>-107.29259259259258</v>
      </c>
      <c r="L131" s="16">
        <f t="shared" si="112"/>
        <v>-122.17037037037035</v>
      </c>
      <c r="M131" s="16">
        <f t="shared" si="112"/>
        <v>-80.888888888888886</v>
      </c>
      <c r="N131" s="16">
        <f t="shared" ref="N131" si="113">N57/2.7</f>
        <v>-71.355555555555554</v>
      </c>
    </row>
    <row r="132" spans="1:14">
      <c r="A132" s="27" t="s">
        <v>49</v>
      </c>
      <c r="B132" s="16">
        <f t="shared" ref="B132:M132" si="114">B58/2.7</f>
        <v>0</v>
      </c>
      <c r="C132" s="16">
        <f t="shared" si="114"/>
        <v>0</v>
      </c>
      <c r="D132" s="16">
        <f t="shared" si="114"/>
        <v>0</v>
      </c>
      <c r="E132" s="16">
        <f t="shared" si="114"/>
        <v>0</v>
      </c>
      <c r="F132" s="16">
        <f t="shared" si="114"/>
        <v>0</v>
      </c>
      <c r="G132" s="16">
        <f t="shared" si="114"/>
        <v>0</v>
      </c>
      <c r="H132" s="16">
        <f t="shared" si="114"/>
        <v>0</v>
      </c>
      <c r="I132" s="16">
        <f t="shared" si="114"/>
        <v>0</v>
      </c>
      <c r="J132" s="16">
        <f t="shared" si="114"/>
        <v>0</v>
      </c>
      <c r="K132" s="16">
        <f t="shared" si="114"/>
        <v>0</v>
      </c>
      <c r="L132" s="16">
        <f t="shared" si="114"/>
        <v>0</v>
      </c>
      <c r="M132" s="16">
        <f t="shared" si="114"/>
        <v>0</v>
      </c>
      <c r="N132" s="16">
        <f t="shared" ref="N132" si="115">N58/2.7</f>
        <v>0</v>
      </c>
    </row>
    <row r="133" spans="1:14">
      <c r="A133" s="27" t="s">
        <v>50</v>
      </c>
      <c r="B133" s="16">
        <f t="shared" ref="B133:M133" si="116">B59/2.7</f>
        <v>10.107407407407406</v>
      </c>
      <c r="C133" s="16">
        <f t="shared" si="116"/>
        <v>2.8703703703703702</v>
      </c>
      <c r="D133" s="16">
        <f t="shared" si="116"/>
        <v>8.2777777777777786</v>
      </c>
      <c r="E133" s="16">
        <f t="shared" si="116"/>
        <v>5.8592592592592592</v>
      </c>
      <c r="F133" s="16">
        <f t="shared" si="116"/>
        <v>-18.211111111111112</v>
      </c>
      <c r="G133" s="16">
        <f t="shared" si="116"/>
        <v>12.585185185185184</v>
      </c>
      <c r="H133" s="16">
        <f t="shared" si="116"/>
        <v>2.6888888888888887</v>
      </c>
      <c r="I133" s="16">
        <f t="shared" si="116"/>
        <v>-18.203703703703702</v>
      </c>
      <c r="J133" s="16">
        <f t="shared" si="116"/>
        <v>17.074074074074073</v>
      </c>
      <c r="K133" s="16">
        <f t="shared" si="116"/>
        <v>-20.581481481481479</v>
      </c>
      <c r="L133" s="16">
        <f t="shared" si="116"/>
        <v>-2.0925925925925926</v>
      </c>
      <c r="M133" s="16">
        <f t="shared" si="116"/>
        <v>28.9</v>
      </c>
      <c r="N133" s="16">
        <f t="shared" ref="N133" si="117">N59/2.7</f>
        <v>84.98888888888888</v>
      </c>
    </row>
    <row r="134" spans="1:14">
      <c r="A134" s="27" t="s">
        <v>51</v>
      </c>
      <c r="B134" s="16">
        <f t="shared" ref="B134:M134" si="118">B60/2.7</f>
        <v>0</v>
      </c>
      <c r="C134" s="16">
        <f t="shared" si="118"/>
        <v>0</v>
      </c>
      <c r="D134" s="16">
        <f t="shared" si="118"/>
        <v>0</v>
      </c>
      <c r="E134" s="16">
        <f t="shared" si="118"/>
        <v>0</v>
      </c>
      <c r="F134" s="16">
        <f t="shared" si="118"/>
        <v>0</v>
      </c>
      <c r="G134" s="16">
        <f t="shared" si="118"/>
        <v>0</v>
      </c>
      <c r="H134" s="16">
        <f t="shared" si="118"/>
        <v>0</v>
      </c>
      <c r="I134" s="16">
        <f t="shared" si="118"/>
        <v>0</v>
      </c>
      <c r="J134" s="16">
        <f t="shared" si="118"/>
        <v>-127.12592592592593</v>
      </c>
      <c r="K134" s="16">
        <f t="shared" si="118"/>
        <v>-86.711111111111109</v>
      </c>
      <c r="L134" s="16">
        <f t="shared" si="118"/>
        <v>-120.07777777777777</v>
      </c>
      <c r="M134" s="16">
        <f t="shared" si="118"/>
        <v>-109.78888888888888</v>
      </c>
      <c r="N134" s="16">
        <f t="shared" ref="N134" si="119">N60/2.7</f>
        <v>-156.34444444444443</v>
      </c>
    </row>
    <row r="135" spans="1:14">
      <c r="A135" s="27" t="s">
        <v>52</v>
      </c>
      <c r="B135" s="16">
        <f t="shared" ref="B135:M135" si="120">B61/2.7</f>
        <v>0.40740740740740744</v>
      </c>
      <c r="C135" s="16">
        <f t="shared" si="120"/>
        <v>35.681481481481484</v>
      </c>
      <c r="D135" s="16">
        <f t="shared" si="120"/>
        <v>-15.729629629629628</v>
      </c>
      <c r="E135" s="16">
        <f t="shared" si="120"/>
        <v>-16.62962962962963</v>
      </c>
      <c r="F135" s="16">
        <f t="shared" si="120"/>
        <v>-18.566666666666666</v>
      </c>
      <c r="G135" s="16">
        <f t="shared" si="120"/>
        <v>-23.944444444444446</v>
      </c>
      <c r="H135" s="16">
        <f t="shared" si="120"/>
        <v>-23.555555555555554</v>
      </c>
      <c r="I135" s="16">
        <f t="shared" si="120"/>
        <v>141.43703703703702</v>
      </c>
      <c r="J135" s="16">
        <f t="shared" si="120"/>
        <v>145.38888888888889</v>
      </c>
      <c r="K135" s="16">
        <f t="shared" si="120"/>
        <v>172.64444444444442</v>
      </c>
      <c r="L135" s="16">
        <f t="shared" si="120"/>
        <v>174.6</v>
      </c>
      <c r="M135" s="16">
        <f t="shared" si="120"/>
        <v>154.15185185185183</v>
      </c>
      <c r="N135" s="16">
        <f t="shared" ref="N135" si="121">N61/2.7</f>
        <v>236.74814814814815</v>
      </c>
    </row>
    <row r="136" spans="1:14">
      <c r="A136" s="27" t="s">
        <v>53</v>
      </c>
      <c r="B136" s="16">
        <f t="shared" ref="B136:M136" si="122">B62/2.7</f>
        <v>0.40740740740740744</v>
      </c>
      <c r="C136" s="16">
        <f t="shared" si="122"/>
        <v>35.681481481481484</v>
      </c>
      <c r="D136" s="16">
        <f t="shared" si="122"/>
        <v>-15.729629629629628</v>
      </c>
      <c r="E136" s="16">
        <f t="shared" si="122"/>
        <v>-16.62962962962963</v>
      </c>
      <c r="F136" s="16">
        <f t="shared" si="122"/>
        <v>-18.566666666666666</v>
      </c>
      <c r="G136" s="16">
        <f t="shared" si="122"/>
        <v>-23.944444444444446</v>
      </c>
      <c r="H136" s="16">
        <f t="shared" si="122"/>
        <v>-23.555555555555554</v>
      </c>
      <c r="I136" s="16">
        <f t="shared" si="122"/>
        <v>141.43703703703702</v>
      </c>
      <c r="J136" s="16">
        <f t="shared" si="122"/>
        <v>145.38888888888889</v>
      </c>
      <c r="K136" s="16">
        <f t="shared" si="122"/>
        <v>172.64444444444442</v>
      </c>
      <c r="L136" s="16">
        <f t="shared" si="122"/>
        <v>174.6</v>
      </c>
      <c r="M136" s="16">
        <f t="shared" si="122"/>
        <v>154.15185185185183</v>
      </c>
      <c r="N136" s="16">
        <f t="shared" ref="N136" si="123">N62/2.7</f>
        <v>236.74814814814815</v>
      </c>
    </row>
    <row r="137" spans="1:14">
      <c r="A137" s="27" t="s">
        <v>54</v>
      </c>
      <c r="B137" s="16">
        <f t="shared" ref="B137:M137" si="124">B63/2.7</f>
        <v>19.529629629629628</v>
      </c>
      <c r="C137" s="16">
        <f t="shared" si="124"/>
        <v>54.092592592592595</v>
      </c>
      <c r="D137" s="16">
        <f t="shared" si="124"/>
        <v>0</v>
      </c>
      <c r="E137" s="16">
        <f t="shared" si="124"/>
        <v>0</v>
      </c>
      <c r="F137" s="16">
        <f t="shared" si="124"/>
        <v>0</v>
      </c>
      <c r="G137" s="16">
        <f t="shared" si="124"/>
        <v>0</v>
      </c>
      <c r="H137" s="16">
        <f t="shared" si="124"/>
        <v>0</v>
      </c>
      <c r="I137" s="16">
        <f t="shared" si="124"/>
        <v>168.47777777777776</v>
      </c>
      <c r="J137" s="16">
        <f t="shared" si="124"/>
        <v>164.76296296296294</v>
      </c>
      <c r="K137" s="16">
        <f t="shared" si="124"/>
        <v>192.2407407407407</v>
      </c>
      <c r="L137" s="16">
        <f t="shared" si="124"/>
        <v>200.5148148148148</v>
      </c>
      <c r="M137" s="16">
        <f t="shared" si="124"/>
        <v>185.93333333333331</v>
      </c>
      <c r="N137" s="16">
        <f t="shared" ref="N137" si="125">N63/2.7</f>
        <v>260.99629629629629</v>
      </c>
    </row>
    <row r="138" spans="1:14">
      <c r="A138" s="27" t="s">
        <v>55</v>
      </c>
      <c r="B138" s="16">
        <f t="shared" ref="B138:M138" si="126">B64/2.7</f>
        <v>19.122222222222224</v>
      </c>
      <c r="C138" s="16">
        <f t="shared" si="126"/>
        <v>18.411111111111111</v>
      </c>
      <c r="D138" s="16">
        <f t="shared" si="126"/>
        <v>15.729629629629628</v>
      </c>
      <c r="E138" s="16">
        <f t="shared" si="126"/>
        <v>16.62962962962963</v>
      </c>
      <c r="F138" s="16">
        <f t="shared" si="126"/>
        <v>18.566666666666666</v>
      </c>
      <c r="G138" s="16">
        <f t="shared" si="126"/>
        <v>23.944444444444446</v>
      </c>
      <c r="H138" s="16">
        <f t="shared" si="126"/>
        <v>23.555555555555554</v>
      </c>
      <c r="I138" s="16">
        <f t="shared" si="126"/>
        <v>27.040740740740741</v>
      </c>
      <c r="J138" s="16">
        <f t="shared" si="126"/>
        <v>19.374074074074073</v>
      </c>
      <c r="K138" s="16">
        <f t="shared" si="126"/>
        <v>19.599999999999998</v>
      </c>
      <c r="L138" s="16">
        <f t="shared" si="126"/>
        <v>25.914814814814811</v>
      </c>
      <c r="M138" s="16">
        <f t="shared" si="126"/>
        <v>31.781481481481482</v>
      </c>
      <c r="N138" s="16">
        <f t="shared" ref="N138" si="127">N64/2.7</f>
        <v>24.251851851851853</v>
      </c>
    </row>
    <row r="139" spans="1:14">
      <c r="A139" s="27" t="s">
        <v>56</v>
      </c>
      <c r="B139" s="16">
        <f t="shared" ref="B139:M139" si="128">B65/2.7</f>
        <v>0</v>
      </c>
      <c r="C139" s="16">
        <f t="shared" si="128"/>
        <v>0</v>
      </c>
      <c r="D139" s="16">
        <f t="shared" si="128"/>
        <v>0</v>
      </c>
      <c r="E139" s="16">
        <f t="shared" si="128"/>
        <v>0</v>
      </c>
      <c r="F139" s="16">
        <f t="shared" si="128"/>
        <v>0</v>
      </c>
      <c r="G139" s="16">
        <f t="shared" si="128"/>
        <v>0</v>
      </c>
      <c r="H139" s="16">
        <f t="shared" si="128"/>
        <v>0</v>
      </c>
      <c r="I139" s="16">
        <f t="shared" si="128"/>
        <v>0</v>
      </c>
      <c r="J139" s="16">
        <f t="shared" si="128"/>
        <v>0</v>
      </c>
      <c r="K139" s="16">
        <f t="shared" si="128"/>
        <v>0</v>
      </c>
      <c r="L139" s="16">
        <f t="shared" si="128"/>
        <v>0</v>
      </c>
      <c r="M139" s="16">
        <f t="shared" si="128"/>
        <v>0</v>
      </c>
      <c r="N139" s="16">
        <f t="shared" ref="N139" si="129">N65/2.7</f>
        <v>0</v>
      </c>
    </row>
    <row r="140" spans="1:14">
      <c r="A140" s="27" t="s">
        <v>57</v>
      </c>
      <c r="B140" s="16">
        <f t="shared" ref="B140:M140" si="130">B66/2.7</f>
        <v>-15.066666666666666</v>
      </c>
      <c r="C140" s="16">
        <f t="shared" si="130"/>
        <v>0</v>
      </c>
      <c r="D140" s="16">
        <f t="shared" si="130"/>
        <v>33.07037037037037</v>
      </c>
      <c r="E140" s="16">
        <f t="shared" si="130"/>
        <v>-10.733333333333333</v>
      </c>
      <c r="F140" s="16">
        <f t="shared" si="130"/>
        <v>-8.7555555555555546</v>
      </c>
      <c r="G140" s="16">
        <f t="shared" si="130"/>
        <v>0.22592592592592592</v>
      </c>
      <c r="H140" s="16">
        <f t="shared" si="130"/>
        <v>7.2481481481481476</v>
      </c>
      <c r="I140" s="16">
        <f t="shared" si="130"/>
        <v>-21.059259259259257</v>
      </c>
      <c r="J140" s="16">
        <f t="shared" si="130"/>
        <v>0</v>
      </c>
      <c r="K140" s="16">
        <f t="shared" si="130"/>
        <v>0</v>
      </c>
      <c r="L140" s="16">
        <f t="shared" si="130"/>
        <v>0</v>
      </c>
      <c r="M140" s="16">
        <f t="shared" si="130"/>
        <v>0</v>
      </c>
      <c r="N140" s="16">
        <f t="shared" ref="N140" si="131">N66/2.7</f>
        <v>0</v>
      </c>
    </row>
    <row r="141" spans="1:14">
      <c r="A141" s="27" t="s">
        <v>34</v>
      </c>
      <c r="B141" s="16">
        <f t="shared" ref="B141:M141" si="132">B67/2.7</f>
        <v>-15.066666666666666</v>
      </c>
      <c r="C141" s="16">
        <f t="shared" si="132"/>
        <v>0</v>
      </c>
      <c r="D141" s="16">
        <f t="shared" si="132"/>
        <v>33.07037037037037</v>
      </c>
      <c r="E141" s="16">
        <f t="shared" si="132"/>
        <v>-10.733333333333333</v>
      </c>
      <c r="F141" s="16">
        <f t="shared" si="132"/>
        <v>-8.7555555555555546</v>
      </c>
      <c r="G141" s="16">
        <f t="shared" si="132"/>
        <v>0.22592592592592592</v>
      </c>
      <c r="H141" s="16">
        <f t="shared" si="132"/>
        <v>7.2481481481481476</v>
      </c>
      <c r="I141" s="16">
        <f t="shared" si="132"/>
        <v>-21.059259259259257</v>
      </c>
      <c r="J141" s="16">
        <f t="shared" si="132"/>
        <v>0</v>
      </c>
      <c r="K141" s="16">
        <f t="shared" si="132"/>
        <v>0</v>
      </c>
      <c r="L141" s="16">
        <f t="shared" si="132"/>
        <v>0</v>
      </c>
      <c r="M141" s="16">
        <f t="shared" si="132"/>
        <v>0</v>
      </c>
      <c r="N141" s="16">
        <f t="shared" ref="N141" si="133">N67/2.7</f>
        <v>0</v>
      </c>
    </row>
    <row r="142" spans="1:14">
      <c r="A142" s="27" t="s">
        <v>35</v>
      </c>
      <c r="B142" s="16">
        <f t="shared" ref="B142:M142" si="134">B68/2.7</f>
        <v>0</v>
      </c>
      <c r="C142" s="16">
        <f t="shared" si="134"/>
        <v>0</v>
      </c>
      <c r="D142" s="16">
        <f t="shared" si="134"/>
        <v>0</v>
      </c>
      <c r="E142" s="16">
        <f t="shared" si="134"/>
        <v>0</v>
      </c>
      <c r="F142" s="16">
        <f t="shared" si="134"/>
        <v>0</v>
      </c>
      <c r="G142" s="16">
        <f t="shared" si="134"/>
        <v>0</v>
      </c>
      <c r="H142" s="16">
        <f t="shared" si="134"/>
        <v>0</v>
      </c>
      <c r="I142" s="16">
        <f t="shared" si="134"/>
        <v>0</v>
      </c>
      <c r="J142" s="16">
        <f t="shared" si="134"/>
        <v>0</v>
      </c>
      <c r="K142" s="16">
        <f t="shared" si="134"/>
        <v>0</v>
      </c>
      <c r="L142" s="16">
        <f t="shared" si="134"/>
        <v>0</v>
      </c>
      <c r="M142" s="16">
        <f t="shared" si="134"/>
        <v>0</v>
      </c>
      <c r="N142" s="16">
        <f t="shared" ref="N142" si="135">N68/2.7</f>
        <v>0</v>
      </c>
    </row>
    <row r="143" spans="1:14" ht="13.5" thickBot="1">
      <c r="A143" s="28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</sheetData>
  <printOptions horizontalCentered="1" verticalCentered="1"/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VCECCBFORMAT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2025-08-12T15:51:10Z</dcterms:created>
  <dcterms:modified xsi:type="dcterms:W3CDTF">2025-08-12T20:48:02Z</dcterms:modified>
</cp:coreProperties>
</file>