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3 - Environment Statistics\Tourism\"/>
    </mc:Choice>
  </mc:AlternateContent>
  <xr:revisionPtr revIDLastSave="0" documentId="8_{D3D2EB5B-33D6-4588-9131-366105D865C5}" xr6:coauthVersionLast="47" xr6:coauthVersionMax="47" xr10:uidLastSave="{00000000-0000-0000-0000-000000000000}"/>
  <bookViews>
    <workbookView xWindow="-108" yWindow="-108" windowWidth="23256" windowHeight="12456" xr2:uid="{DA0A55AC-C145-4154-B390-A1F150DC34F7}"/>
  </bookViews>
  <sheets>
    <sheet name="Kitts" sheetId="1" r:id="rId1"/>
  </sheets>
  <definedNames>
    <definedName name="_xlnm.Print_Area" localSheetId="0">Kitts!$A$1:$X$38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1" l="1"/>
  <c r="X10" i="1" s="1"/>
  <c r="X8" i="1" s="1"/>
  <c r="Y26" i="1"/>
  <c r="Y10" i="1" s="1"/>
  <c r="Y8" i="1" s="1"/>
  <c r="Z26" i="1"/>
  <c r="Z10" i="1"/>
  <c r="AA26" i="1"/>
  <c r="AA10" i="1"/>
  <c r="AA8" i="1"/>
  <c r="W26" i="1"/>
  <c r="W10" i="1" s="1"/>
  <c r="W8" i="1" s="1"/>
  <c r="Z32" i="1"/>
  <c r="AA32" i="1"/>
  <c r="Y32" i="1"/>
  <c r="B26" i="1"/>
  <c r="I26" i="1"/>
  <c r="J26" i="1"/>
  <c r="J10" i="1" s="1"/>
  <c r="J8" i="1" s="1"/>
  <c r="K26" i="1"/>
  <c r="K10" i="1" s="1"/>
  <c r="K8" i="1" s="1"/>
  <c r="L26" i="1"/>
  <c r="L10" i="1" s="1"/>
  <c r="L8" i="1" s="1"/>
  <c r="M26" i="1"/>
  <c r="M10" i="1" s="1"/>
  <c r="M8" i="1" s="1"/>
  <c r="N26" i="1"/>
  <c r="N10" i="1"/>
  <c r="O26" i="1"/>
  <c r="O10" i="1" s="1"/>
  <c r="O8" i="1" s="1"/>
  <c r="P26" i="1"/>
  <c r="P10" i="1"/>
  <c r="P8" i="1" s="1"/>
  <c r="Q26" i="1"/>
  <c r="Q10" i="1"/>
  <c r="Q8" i="1"/>
  <c r="R26" i="1"/>
  <c r="R10" i="1"/>
  <c r="S26" i="1"/>
  <c r="S10" i="1"/>
  <c r="S8" i="1" s="1"/>
  <c r="T26" i="1"/>
  <c r="T10" i="1"/>
  <c r="T8" i="1" s="1"/>
  <c r="U26" i="1"/>
  <c r="U10" i="1"/>
  <c r="U8" i="1"/>
  <c r="V26" i="1"/>
  <c r="V10" i="1"/>
  <c r="V8" i="1" s="1"/>
  <c r="H26" i="1"/>
  <c r="H13" i="1"/>
  <c r="H10" i="1" s="1"/>
  <c r="H8" i="1" s="1"/>
  <c r="I13" i="1"/>
  <c r="J13" i="1"/>
  <c r="K13" i="1"/>
  <c r="G32" i="1"/>
  <c r="H32" i="1"/>
  <c r="I32" i="1"/>
  <c r="J32" i="1"/>
  <c r="K32" i="1"/>
  <c r="L32" i="1"/>
  <c r="M32" i="1"/>
  <c r="N32" i="1"/>
  <c r="O32" i="1"/>
  <c r="P32" i="1"/>
  <c r="Q32" i="1"/>
  <c r="R32" i="1"/>
  <c r="R8" i="1" s="1"/>
  <c r="S32" i="1"/>
  <c r="T32" i="1"/>
  <c r="U32" i="1"/>
  <c r="V32" i="1"/>
  <c r="W32" i="1"/>
  <c r="X32" i="1"/>
  <c r="F32" i="1"/>
  <c r="E32" i="1"/>
  <c r="D32" i="1"/>
  <c r="C32" i="1"/>
  <c r="B32" i="1"/>
  <c r="G30" i="1"/>
  <c r="F30" i="1"/>
  <c r="F10" i="1" s="1"/>
  <c r="F8" i="1" s="1"/>
  <c r="E30" i="1"/>
  <c r="D30" i="1"/>
  <c r="G26" i="1"/>
  <c r="E26" i="1"/>
  <c r="D26" i="1"/>
  <c r="C26" i="1"/>
  <c r="C18" i="1"/>
  <c r="B18" i="1"/>
  <c r="G17" i="1"/>
  <c r="G10" i="1" s="1"/>
  <c r="G8" i="1" s="1"/>
  <c r="E17" i="1"/>
  <c r="E10" i="1" s="1"/>
  <c r="E8" i="1" s="1"/>
  <c r="D17" i="1"/>
  <c r="D10" i="1" s="1"/>
  <c r="D8" i="1" s="1"/>
  <c r="G13" i="1"/>
  <c r="F13" i="1"/>
  <c r="E13" i="1"/>
  <c r="D13" i="1"/>
  <c r="C13" i="1"/>
  <c r="B13" i="1"/>
  <c r="B10" i="1"/>
  <c r="B8" i="1"/>
  <c r="C10" i="1"/>
  <c r="C8" i="1"/>
  <c r="N8" i="1"/>
  <c r="Z8" i="1"/>
  <c r="I10" i="1"/>
  <c r="I8" i="1"/>
</calcChain>
</file>

<file path=xl/sharedStrings.xml><?xml version="1.0" encoding="utf-8"?>
<sst xmlns="http://schemas.openxmlformats.org/spreadsheetml/2006/main" count="215" uniqueCount="25">
  <si>
    <t>(No.of Persons)</t>
  </si>
  <si>
    <t>…</t>
  </si>
  <si>
    <r>
      <t xml:space="preserve">SOURCE </t>
    </r>
    <r>
      <rPr>
        <i/>
        <sz val="10"/>
        <rFont val="Arial"/>
        <family val="2"/>
      </rPr>
      <t>:    Caribbean Tourism Organization</t>
    </r>
  </si>
  <si>
    <t>TOTAL VISITOR ARRIVALS</t>
  </si>
  <si>
    <t xml:space="preserve">     STAY-OVER ARRIVALS </t>
  </si>
  <si>
    <t xml:space="preserve">            …</t>
  </si>
  <si>
    <t xml:space="preserve">              United States</t>
  </si>
  <si>
    <t xml:space="preserve">              Canada</t>
  </si>
  <si>
    <t xml:space="preserve">              Europe</t>
  </si>
  <si>
    <t xml:space="preserve">                  United Kingdom</t>
  </si>
  <si>
    <t xml:space="preserve">                  Other Europe</t>
  </si>
  <si>
    <t xml:space="preserve">    CARIBBEAN</t>
  </si>
  <si>
    <t xml:space="preserve">                 CARICOM</t>
  </si>
  <si>
    <t xml:space="preserve">                  OECS</t>
  </si>
  <si>
    <t xml:space="preserve">                  Other CARICOM</t>
  </si>
  <si>
    <t xml:space="preserve">  LATIN AMERICA</t>
  </si>
  <si>
    <t xml:space="preserve">      SOUTH AMERICA</t>
  </si>
  <si>
    <t xml:space="preserve">  OTHER</t>
  </si>
  <si>
    <t>U.S Virgin Islands</t>
  </si>
  <si>
    <t>Netherlands Antillies</t>
  </si>
  <si>
    <t xml:space="preserve">      REST OF THE WORLD</t>
  </si>
  <si>
    <t xml:space="preserve">     STAY-OVER ARRIVALS BY SEA</t>
  </si>
  <si>
    <t xml:space="preserve">     EXCURSIONIST</t>
  </si>
  <si>
    <t xml:space="preserve">     CRUISESHIP VISITORS</t>
  </si>
  <si>
    <t>NUMBER OF VISITOR ARRIVALS TO ST. KITTS AND NEVIS :1990, 1995, 2000 - 2023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</si>
</sst>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1" formatCode="_(* #,##0.00_);_(* \(#,##0.00\);_(* &quot;-&quot;??_);_(@_)"/>
    <numFmt numFmtId="172" formatCode="_(* #,##0_);_(* \(#,##0\);_(* &quot;-&quot;??_);_(@_)"/>
  </numFmts>
  <fonts count="8" x14ac:knownFonts="1">
    <font>
      <sz val="12"/>
      <name val="Arial"/>
    </font>
    <font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b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0" applyNumberFormat="1" applyFont="1" applyBorder="1"/>
    <xf numFmtId="1" fontId="4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/>
    <xf numFmtId="172" fontId="3" fillId="0" borderId="0" xfId="1" applyNumberFormat="1" applyFont="1" applyBorder="1"/>
    <xf numFmtId="172" fontId="3" fillId="0" borderId="0" xfId="1" applyNumberFormat="1" applyFont="1" applyFill="1" applyBorder="1"/>
    <xf numFmtId="172" fontId="3" fillId="0" borderId="0" xfId="1" applyNumberFormat="1" applyFont="1" applyFill="1"/>
    <xf numFmtId="172" fontId="4" fillId="0" borderId="0" xfId="1" applyNumberFormat="1" applyFont="1" applyBorder="1"/>
    <xf numFmtId="172" fontId="4" fillId="0" borderId="0" xfId="1" applyNumberFormat="1" applyFont="1" applyFill="1" applyBorder="1"/>
    <xf numFmtId="172" fontId="4" fillId="0" borderId="0" xfId="1" applyNumberFormat="1" applyFont="1" applyFill="1"/>
    <xf numFmtId="172" fontId="4" fillId="0" borderId="0" xfId="1" applyNumberFormat="1" applyFont="1"/>
    <xf numFmtId="0" fontId="4" fillId="0" borderId="0" xfId="0" applyFont="1" applyBorder="1" applyAlignment="1">
      <alignment horizontal="left" indent="1"/>
    </xf>
    <xf numFmtId="172" fontId="4" fillId="0" borderId="0" xfId="1" applyNumberFormat="1" applyFont="1" applyFill="1" applyBorder="1" applyAlignment="1">
      <alignment horizontal="right"/>
    </xf>
    <xf numFmtId="172" fontId="7" fillId="0" borderId="0" xfId="1" applyNumberFormat="1" applyFont="1" applyFill="1" applyAlignment="1">
      <alignment horizontal="right"/>
    </xf>
    <xf numFmtId="0" fontId="4" fillId="0" borderId="0" xfId="0" applyFont="1" applyBorder="1" applyAlignment="1">
      <alignment horizontal="left" indent="8"/>
    </xf>
    <xf numFmtId="0" fontId="4" fillId="0" borderId="4" xfId="0" applyFont="1" applyBorder="1"/>
    <xf numFmtId="172" fontId="4" fillId="0" borderId="4" xfId="1" applyNumberFormat="1" applyFont="1" applyBorder="1"/>
    <xf numFmtId="172" fontId="4" fillId="0" borderId="4" xfId="1" applyNumberFormat="1" applyFont="1" applyFill="1" applyBorder="1"/>
    <xf numFmtId="172" fontId="4" fillId="0" borderId="4" xfId="1" applyNumberFormat="1" applyFont="1" applyFill="1" applyBorder="1" applyAlignment="1">
      <alignment horizontal="right"/>
    </xf>
    <xf numFmtId="0" fontId="6" fillId="0" borderId="0" xfId="0" applyFont="1" applyAlignment="1">
      <alignment horizontal="left" indent="3"/>
    </xf>
    <xf numFmtId="0" fontId="5" fillId="0" borderId="0" xfId="0" applyFont="1"/>
    <xf numFmtId="0" fontId="2" fillId="0" borderId="0" xfId="0" applyFont="1" applyAlignment="1"/>
    <xf numFmtId="0" fontId="3" fillId="0" borderId="4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0C053-0B05-4149-990C-2E7921AC4887}">
  <sheetPr transitionEvaluation="1"/>
  <dimension ref="A2:AA48"/>
  <sheetViews>
    <sheetView tabSelected="1" zoomScale="80" zoomScaleNormal="80" workbookViewId="0"/>
  </sheetViews>
  <sheetFormatPr defaultColWidth="8.90625" defaultRowHeight="13.8" x14ac:dyDescent="0.25"/>
  <cols>
    <col min="1" max="1" width="27.453125" style="1" customWidth="1"/>
    <col min="2" max="6" width="8.36328125" style="1" customWidth="1"/>
    <col min="7" max="8" width="10" style="1" customWidth="1"/>
    <col min="9" max="11" width="9.90625" style="1" customWidth="1"/>
    <col min="12" max="13" width="8.90625" style="1" customWidth="1"/>
    <col min="14" max="27" width="9.453125" style="1" customWidth="1"/>
    <col min="28" max="16384" width="8.90625" style="1"/>
  </cols>
  <sheetData>
    <row r="2" spans="1:27" s="3" customFormat="1" ht="17.399999999999999" x14ac:dyDescent="0.3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7" s="3" customFormat="1" x14ac:dyDescent="0.25">
      <c r="A3" s="4"/>
      <c r="B3" s="4"/>
      <c r="C3" s="4"/>
      <c r="D3" s="5"/>
      <c r="E3" s="5"/>
    </row>
    <row r="4" spans="1:27" s="6" customFormat="1" ht="14.4" thickBot="1" x14ac:dyDescent="0.3">
      <c r="B4" s="3"/>
      <c r="C4" s="3"/>
      <c r="D4" s="7"/>
      <c r="E4" s="7"/>
      <c r="H4" s="3"/>
      <c r="L4" s="38"/>
      <c r="M4" s="38"/>
      <c r="Z4" s="36" t="s">
        <v>0</v>
      </c>
      <c r="AA4" s="36"/>
    </row>
    <row r="5" spans="1:27" s="6" customFormat="1" x14ac:dyDescent="0.25">
      <c r="A5" s="8"/>
      <c r="B5" s="37"/>
      <c r="C5" s="37"/>
      <c r="D5" s="37"/>
      <c r="E5" s="37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3" customFormat="1" x14ac:dyDescent="0.25">
      <c r="A6" s="10"/>
      <c r="B6" s="11">
        <v>1990</v>
      </c>
      <c r="C6" s="12">
        <v>1995</v>
      </c>
      <c r="D6" s="12">
        <v>2000</v>
      </c>
      <c r="E6" s="12">
        <v>2001</v>
      </c>
      <c r="F6" s="12">
        <v>2002</v>
      </c>
      <c r="G6" s="12">
        <v>2003</v>
      </c>
      <c r="H6" s="12">
        <v>2004</v>
      </c>
      <c r="I6" s="12">
        <v>2005</v>
      </c>
      <c r="J6" s="12">
        <v>2006</v>
      </c>
      <c r="K6" s="12">
        <v>2007</v>
      </c>
      <c r="L6" s="12">
        <v>2008</v>
      </c>
      <c r="M6" s="12">
        <v>2009</v>
      </c>
      <c r="N6" s="12">
        <v>2010</v>
      </c>
      <c r="O6" s="12">
        <v>2011</v>
      </c>
      <c r="P6" s="12">
        <v>2012</v>
      </c>
      <c r="Q6" s="12">
        <v>2013</v>
      </c>
      <c r="R6" s="12">
        <v>2014</v>
      </c>
      <c r="S6" s="12">
        <v>2015</v>
      </c>
      <c r="T6" s="12">
        <v>2016</v>
      </c>
      <c r="U6" s="12">
        <v>2017</v>
      </c>
      <c r="V6" s="12">
        <v>2018</v>
      </c>
      <c r="W6" s="12">
        <v>2019</v>
      </c>
      <c r="X6" s="12">
        <v>2020</v>
      </c>
      <c r="Y6" s="12">
        <v>2021</v>
      </c>
      <c r="Z6" s="12">
        <v>2022</v>
      </c>
      <c r="AA6" s="12">
        <v>2023</v>
      </c>
    </row>
    <row r="7" spans="1:27" s="6" customFormat="1" x14ac:dyDescent="0.25">
      <c r="A7" s="7"/>
      <c r="B7" s="14"/>
      <c r="C7" s="15"/>
      <c r="D7" s="16"/>
      <c r="E7" s="16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s="3" customFormat="1" x14ac:dyDescent="0.25">
      <c r="A8" s="5" t="s">
        <v>3</v>
      </c>
      <c r="B8" s="18">
        <f t="shared" ref="B8:AA8" si="0">B10+B32</f>
        <v>106396</v>
      </c>
      <c r="C8" s="19">
        <f t="shared" si="0"/>
        <v>213882</v>
      </c>
      <c r="D8" s="19">
        <f t="shared" si="0"/>
        <v>240971</v>
      </c>
      <c r="E8" s="19">
        <f t="shared" si="0"/>
        <v>326399</v>
      </c>
      <c r="F8" s="20">
        <f t="shared" si="0"/>
        <v>238614</v>
      </c>
      <c r="G8" s="20">
        <f t="shared" si="0"/>
        <v>219389</v>
      </c>
      <c r="H8" s="20">
        <f>H10+H32</f>
        <v>372173</v>
      </c>
      <c r="I8" s="20">
        <f t="shared" si="0"/>
        <v>343759</v>
      </c>
      <c r="J8" s="20">
        <f t="shared" si="0"/>
        <v>339938</v>
      </c>
      <c r="K8" s="20">
        <f t="shared" si="0"/>
        <v>368515</v>
      </c>
      <c r="L8" s="20">
        <f t="shared" si="0"/>
        <v>529671</v>
      </c>
      <c r="M8" s="20">
        <f t="shared" si="0"/>
        <v>546630</v>
      </c>
      <c r="N8" s="20">
        <f t="shared" si="0"/>
        <v>617742</v>
      </c>
      <c r="O8" s="20">
        <f t="shared" si="0"/>
        <v>704876</v>
      </c>
      <c r="P8" s="20">
        <f t="shared" si="0"/>
        <v>629276</v>
      </c>
      <c r="Q8" s="20">
        <f t="shared" si="0"/>
        <v>682893</v>
      </c>
      <c r="R8" s="20">
        <f t="shared" si="0"/>
        <v>806164</v>
      </c>
      <c r="S8" s="20">
        <f t="shared" si="0"/>
        <v>1023453</v>
      </c>
      <c r="T8" s="20">
        <f t="shared" si="0"/>
        <v>1043473</v>
      </c>
      <c r="U8" s="20">
        <f t="shared" si="0"/>
        <v>1182013</v>
      </c>
      <c r="V8" s="20">
        <f t="shared" si="0"/>
        <v>1266378</v>
      </c>
      <c r="W8" s="20">
        <f t="shared" si="0"/>
        <v>1112741</v>
      </c>
      <c r="X8" s="20">
        <f t="shared" si="0"/>
        <v>299479</v>
      </c>
      <c r="Y8" s="20">
        <f>Y10+Y32</f>
        <v>121388</v>
      </c>
      <c r="Z8" s="20">
        <f t="shared" si="0"/>
        <v>584152</v>
      </c>
      <c r="AA8" s="20">
        <f t="shared" si="0"/>
        <v>863456</v>
      </c>
    </row>
    <row r="9" spans="1:27" s="6" customFormat="1" x14ac:dyDescent="0.25">
      <c r="A9" s="7"/>
      <c r="B9" s="21"/>
      <c r="C9" s="22"/>
      <c r="D9" s="22"/>
      <c r="E9" s="22"/>
      <c r="F9" s="23"/>
      <c r="G9" s="23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</row>
    <row r="10" spans="1:27" s="6" customFormat="1" x14ac:dyDescent="0.25">
      <c r="A10" s="7" t="s">
        <v>4</v>
      </c>
      <c r="B10" s="21">
        <f>+B11+B12+B13+B18+B22+B26</f>
        <v>69290</v>
      </c>
      <c r="C10" s="22">
        <f>+C11+C12+C13+C18+C22+C26</f>
        <v>89722</v>
      </c>
      <c r="D10" s="24">
        <f>SUM(D11:D13)+D17+D22+D24+D26+D30</f>
        <v>73149</v>
      </c>
      <c r="E10" s="24">
        <f>SUM(E11:E13)+E17+E22+E24+E26+E30</f>
        <v>70565</v>
      </c>
      <c r="F10" s="24">
        <f>SUM(F11:F13)+F17+F22+F24+F26+F30</f>
        <v>67531</v>
      </c>
      <c r="G10" s="24">
        <f>SUM(G11:G13)+G17+G22+G24+G26+G30</f>
        <v>68960</v>
      </c>
      <c r="H10" s="24">
        <f>SUM(H11:H13)+H17+H22+H24+H26</f>
        <v>117638</v>
      </c>
      <c r="I10" s="24">
        <f t="shared" ref="I10:V10" si="1">SUM(I11:I13)+I17+I22+I24+I26</f>
        <v>126927</v>
      </c>
      <c r="J10" s="24">
        <f t="shared" si="1"/>
        <v>132970</v>
      </c>
      <c r="K10" s="24">
        <f t="shared" si="1"/>
        <v>121122</v>
      </c>
      <c r="L10" s="24">
        <f t="shared" si="1"/>
        <v>128755</v>
      </c>
      <c r="M10" s="24">
        <f t="shared" si="1"/>
        <v>96077</v>
      </c>
      <c r="N10" s="24">
        <f t="shared" si="1"/>
        <v>98329</v>
      </c>
      <c r="O10" s="24">
        <f t="shared" si="1"/>
        <v>94843</v>
      </c>
      <c r="P10" s="24">
        <f t="shared" si="1"/>
        <v>97857</v>
      </c>
      <c r="Q10" s="24">
        <f t="shared" si="1"/>
        <v>100997</v>
      </c>
      <c r="R10" s="24">
        <f t="shared" si="1"/>
        <v>104730</v>
      </c>
      <c r="S10" s="24">
        <f t="shared" si="1"/>
        <v>110337</v>
      </c>
      <c r="T10" s="24">
        <f t="shared" si="1"/>
        <v>108204.99999999999</v>
      </c>
      <c r="U10" s="24">
        <f t="shared" si="1"/>
        <v>107867.99999999999</v>
      </c>
      <c r="V10" s="24">
        <f t="shared" si="1"/>
        <v>118459.99999999999</v>
      </c>
      <c r="W10" s="24">
        <f>SUM(W11:W13)+W17+W22+W24+W26</f>
        <v>129924.00000000003</v>
      </c>
      <c r="X10" s="24">
        <f>SUM(X11:X13)+X17+X22+X24+X26</f>
        <v>28730</v>
      </c>
      <c r="Y10" s="24">
        <f>SUM(Y11:Y13)+Y17+Y22+Y24+Y26</f>
        <v>19443.999999999996</v>
      </c>
      <c r="Z10" s="24">
        <f>SUM(Z11:Z13)+Z17+Z22+Z24+Z26</f>
        <v>77746</v>
      </c>
      <c r="AA10" s="24">
        <f>SUM(AA11:AA13)+AA17+AA22+AA24+AA26</f>
        <v>101822</v>
      </c>
    </row>
    <row r="11" spans="1:27" s="6" customFormat="1" x14ac:dyDescent="0.25">
      <c r="A11" s="25" t="s">
        <v>6</v>
      </c>
      <c r="B11" s="21">
        <v>29353</v>
      </c>
      <c r="C11" s="22">
        <v>37166</v>
      </c>
      <c r="D11" s="22">
        <v>23474</v>
      </c>
      <c r="E11" s="22">
        <v>25558</v>
      </c>
      <c r="F11" s="22">
        <v>27525</v>
      </c>
      <c r="G11" s="23">
        <v>34962</v>
      </c>
      <c r="H11" s="24">
        <v>64859</v>
      </c>
      <c r="I11" s="22">
        <v>77300</v>
      </c>
      <c r="J11" s="22">
        <v>78800</v>
      </c>
      <c r="K11" s="22">
        <v>68586</v>
      </c>
      <c r="L11" s="22">
        <v>76904</v>
      </c>
      <c r="M11" s="22">
        <v>56373</v>
      </c>
      <c r="N11" s="22">
        <v>58710</v>
      </c>
      <c r="O11" s="22">
        <v>59997</v>
      </c>
      <c r="P11" s="22">
        <v>63074</v>
      </c>
      <c r="Q11" s="22">
        <v>65557</v>
      </c>
      <c r="R11" s="22">
        <v>64223</v>
      </c>
      <c r="S11" s="22">
        <v>67102</v>
      </c>
      <c r="T11" s="22">
        <v>64518</v>
      </c>
      <c r="U11" s="22">
        <v>64275.000000000007</v>
      </c>
      <c r="V11" s="22">
        <v>73101</v>
      </c>
      <c r="W11" s="22">
        <v>78344</v>
      </c>
      <c r="X11" s="22">
        <v>18607</v>
      </c>
      <c r="Y11" s="22">
        <v>14669</v>
      </c>
      <c r="Z11" s="22">
        <v>51995</v>
      </c>
      <c r="AA11" s="22">
        <v>65673</v>
      </c>
    </row>
    <row r="12" spans="1:27" s="6" customFormat="1" x14ac:dyDescent="0.25">
      <c r="A12" s="25" t="s">
        <v>7</v>
      </c>
      <c r="B12" s="21">
        <v>11859</v>
      </c>
      <c r="C12" s="22">
        <v>9187</v>
      </c>
      <c r="D12" s="22">
        <v>5395</v>
      </c>
      <c r="E12" s="22">
        <v>5237</v>
      </c>
      <c r="F12" s="22">
        <v>4352</v>
      </c>
      <c r="G12" s="23">
        <v>3979</v>
      </c>
      <c r="H12" s="24">
        <v>6325</v>
      </c>
      <c r="I12" s="22">
        <v>9052</v>
      </c>
      <c r="J12" s="22">
        <v>7555</v>
      </c>
      <c r="K12" s="22">
        <v>7076</v>
      </c>
      <c r="L12" s="22">
        <v>7946</v>
      </c>
      <c r="M12" s="22">
        <v>6931</v>
      </c>
      <c r="N12" s="22">
        <v>5720</v>
      </c>
      <c r="O12" s="22">
        <v>5624</v>
      </c>
      <c r="P12" s="22">
        <v>6756</v>
      </c>
      <c r="Q12" s="22">
        <v>6722</v>
      </c>
      <c r="R12" s="22">
        <v>8153.0000000000009</v>
      </c>
      <c r="S12" s="22">
        <v>6621</v>
      </c>
      <c r="T12" s="22">
        <v>6595</v>
      </c>
      <c r="U12" s="22">
        <v>6498</v>
      </c>
      <c r="V12" s="22">
        <v>7110</v>
      </c>
      <c r="W12" s="22">
        <v>7265</v>
      </c>
      <c r="X12" s="22">
        <v>2582</v>
      </c>
      <c r="Y12" s="22">
        <v>897</v>
      </c>
      <c r="Z12" s="22">
        <v>3732</v>
      </c>
      <c r="AA12" s="22">
        <v>5345.4</v>
      </c>
    </row>
    <row r="13" spans="1:27" s="6" customFormat="1" x14ac:dyDescent="0.25">
      <c r="A13" s="25" t="s">
        <v>8</v>
      </c>
      <c r="B13" s="21">
        <f t="shared" ref="B13:K13" si="2">SUM(B14:B15)</f>
        <v>7356</v>
      </c>
      <c r="C13" s="22">
        <f t="shared" si="2"/>
        <v>10141</v>
      </c>
      <c r="D13" s="24">
        <f t="shared" si="2"/>
        <v>14384</v>
      </c>
      <c r="E13" s="24">
        <f t="shared" si="2"/>
        <v>10456</v>
      </c>
      <c r="F13" s="24">
        <f t="shared" si="2"/>
        <v>5464</v>
      </c>
      <c r="G13" s="24">
        <f t="shared" si="2"/>
        <v>8020</v>
      </c>
      <c r="H13" s="24">
        <f t="shared" si="2"/>
        <v>13181</v>
      </c>
      <c r="I13" s="24">
        <f t="shared" si="2"/>
        <v>11609</v>
      </c>
      <c r="J13" s="24">
        <f t="shared" si="2"/>
        <v>12030</v>
      </c>
      <c r="K13" s="24">
        <f t="shared" si="2"/>
        <v>14623</v>
      </c>
      <c r="L13" s="22">
        <v>12331</v>
      </c>
      <c r="M13" s="22">
        <v>8303</v>
      </c>
      <c r="N13" s="22">
        <v>9201</v>
      </c>
      <c r="O13" s="22">
        <v>8853</v>
      </c>
      <c r="P13" s="22">
        <v>9081</v>
      </c>
      <c r="Q13" s="22">
        <v>9767</v>
      </c>
      <c r="R13" s="22">
        <v>10835</v>
      </c>
      <c r="S13" s="22">
        <v>12099</v>
      </c>
      <c r="T13" s="22">
        <v>12418</v>
      </c>
      <c r="U13" s="22">
        <v>12111</v>
      </c>
      <c r="V13" s="22">
        <v>10664</v>
      </c>
      <c r="W13" s="22">
        <v>13043</v>
      </c>
      <c r="X13" s="22">
        <v>2871</v>
      </c>
      <c r="Y13" s="22">
        <v>1288</v>
      </c>
      <c r="Z13" s="22">
        <v>8746</v>
      </c>
      <c r="AA13" s="22">
        <v>11114</v>
      </c>
    </row>
    <row r="14" spans="1:27" s="6" customFormat="1" x14ac:dyDescent="0.25">
      <c r="A14" s="25" t="s">
        <v>9</v>
      </c>
      <c r="B14" s="21">
        <v>5536</v>
      </c>
      <c r="C14" s="22">
        <v>6943</v>
      </c>
      <c r="D14" s="22">
        <v>12841</v>
      </c>
      <c r="E14" s="22">
        <v>8726</v>
      </c>
      <c r="F14" s="22">
        <v>5464</v>
      </c>
      <c r="G14" s="23">
        <v>6776</v>
      </c>
      <c r="H14" s="24">
        <v>11004</v>
      </c>
      <c r="I14" s="22">
        <v>9541</v>
      </c>
      <c r="J14" s="22">
        <v>9890</v>
      </c>
      <c r="K14" s="22">
        <v>12791</v>
      </c>
      <c r="L14" s="22" t="s">
        <v>5</v>
      </c>
      <c r="M14" s="22" t="s">
        <v>5</v>
      </c>
      <c r="N14" s="22" t="s">
        <v>5</v>
      </c>
      <c r="O14" s="22" t="s">
        <v>5</v>
      </c>
      <c r="P14" s="22" t="s">
        <v>5</v>
      </c>
      <c r="Q14" s="22" t="s">
        <v>5</v>
      </c>
      <c r="R14" s="22" t="s">
        <v>5</v>
      </c>
      <c r="S14" s="22" t="s">
        <v>5</v>
      </c>
      <c r="T14" s="22" t="s">
        <v>5</v>
      </c>
      <c r="U14" s="22" t="s">
        <v>5</v>
      </c>
      <c r="V14" s="22" t="s">
        <v>5</v>
      </c>
      <c r="W14" s="22" t="s">
        <v>5</v>
      </c>
      <c r="X14" s="22" t="s">
        <v>5</v>
      </c>
      <c r="Y14" s="22" t="s">
        <v>5</v>
      </c>
      <c r="Z14" s="22" t="s">
        <v>5</v>
      </c>
      <c r="AA14" s="22" t="s">
        <v>5</v>
      </c>
    </row>
    <row r="15" spans="1:27" s="6" customFormat="1" x14ac:dyDescent="0.25">
      <c r="A15" s="25" t="s">
        <v>10</v>
      </c>
      <c r="B15" s="21">
        <v>1820</v>
      </c>
      <c r="C15" s="22">
        <v>3198</v>
      </c>
      <c r="D15" s="22">
        <v>1543</v>
      </c>
      <c r="E15" s="22">
        <v>1730</v>
      </c>
      <c r="F15" s="26" t="s">
        <v>1</v>
      </c>
      <c r="G15" s="23">
        <v>1244</v>
      </c>
      <c r="H15" s="24">
        <v>2177</v>
      </c>
      <c r="I15" s="22">
        <v>2068</v>
      </c>
      <c r="J15" s="22">
        <v>2140</v>
      </c>
      <c r="K15" s="22">
        <v>1832</v>
      </c>
      <c r="L15" s="22" t="s">
        <v>5</v>
      </c>
      <c r="M15" s="22" t="s">
        <v>5</v>
      </c>
      <c r="N15" s="22" t="s">
        <v>5</v>
      </c>
      <c r="O15" s="22" t="s">
        <v>5</v>
      </c>
      <c r="P15" s="22" t="s">
        <v>5</v>
      </c>
      <c r="Q15" s="22" t="s">
        <v>5</v>
      </c>
      <c r="R15" s="22" t="s">
        <v>5</v>
      </c>
      <c r="S15" s="22" t="s">
        <v>5</v>
      </c>
      <c r="T15" s="22" t="s">
        <v>5</v>
      </c>
      <c r="U15" s="22" t="s">
        <v>5</v>
      </c>
      <c r="V15" s="22" t="s">
        <v>5</v>
      </c>
      <c r="W15" s="22" t="s">
        <v>5</v>
      </c>
      <c r="X15" s="22" t="s">
        <v>5</v>
      </c>
      <c r="Y15" s="22" t="s">
        <v>5</v>
      </c>
      <c r="Z15" s="22" t="s">
        <v>5</v>
      </c>
      <c r="AA15" s="22" t="s">
        <v>5</v>
      </c>
    </row>
    <row r="16" spans="1:27" s="6" customFormat="1" ht="16.2" x14ac:dyDescent="0.35">
      <c r="A16" s="25"/>
      <c r="B16" s="21"/>
      <c r="C16" s="22"/>
      <c r="D16" s="22"/>
      <c r="E16" s="22"/>
      <c r="F16" s="27"/>
      <c r="G16" s="27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1:27" s="6" customFormat="1" x14ac:dyDescent="0.25">
      <c r="A17" s="6" t="s">
        <v>11</v>
      </c>
      <c r="B17" s="21"/>
      <c r="C17" s="22"/>
      <c r="D17" s="24">
        <f>SUM(D18:D20)</f>
        <v>11685</v>
      </c>
      <c r="E17" s="24">
        <f>SUM(E18:E20)</f>
        <v>11863</v>
      </c>
      <c r="F17" s="23" t="s">
        <v>5</v>
      </c>
      <c r="G17" s="24">
        <f>SUM(G18:G20)</f>
        <v>12247</v>
      </c>
      <c r="H17" s="24">
        <v>31909</v>
      </c>
      <c r="I17" s="22">
        <v>24961</v>
      </c>
      <c r="J17" s="22">
        <v>32605</v>
      </c>
      <c r="K17" s="22">
        <v>28885</v>
      </c>
      <c r="L17" s="22">
        <v>29164</v>
      </c>
      <c r="M17" s="22">
        <v>22769</v>
      </c>
      <c r="N17" s="22">
        <v>19923</v>
      </c>
      <c r="O17" s="22">
        <v>17401</v>
      </c>
      <c r="P17" s="22">
        <v>16195</v>
      </c>
      <c r="Q17" s="22">
        <v>16027.000000000002</v>
      </c>
      <c r="R17" s="22">
        <v>17859</v>
      </c>
      <c r="S17" s="22">
        <v>20806</v>
      </c>
      <c r="T17" s="22">
        <v>21066</v>
      </c>
      <c r="U17" s="22">
        <v>21124</v>
      </c>
      <c r="V17" s="22">
        <v>23204</v>
      </c>
      <c r="W17" s="22">
        <v>26678</v>
      </c>
      <c r="X17" s="22">
        <v>4003</v>
      </c>
      <c r="Y17" s="22">
        <v>1991</v>
      </c>
      <c r="Z17" s="22">
        <v>11248</v>
      </c>
      <c r="AA17" s="22">
        <v>16662</v>
      </c>
    </row>
    <row r="18" spans="1:27" s="6" customFormat="1" x14ac:dyDescent="0.25">
      <c r="A18" s="25" t="s">
        <v>12</v>
      </c>
      <c r="B18" s="21">
        <f>SUM(B19:B20)</f>
        <v>9802</v>
      </c>
      <c r="C18" s="22">
        <f>5331+3551+14429</f>
        <v>23311</v>
      </c>
      <c r="D18" s="22" t="s">
        <v>5</v>
      </c>
      <c r="E18" s="22" t="s">
        <v>5</v>
      </c>
      <c r="F18" s="23" t="s">
        <v>5</v>
      </c>
      <c r="G18" s="23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2" t="s">
        <v>5</v>
      </c>
      <c r="M18" s="22" t="s">
        <v>5</v>
      </c>
      <c r="N18" s="22" t="s">
        <v>5</v>
      </c>
      <c r="O18" s="22" t="s">
        <v>5</v>
      </c>
      <c r="P18" s="22" t="s">
        <v>5</v>
      </c>
      <c r="Q18" s="22" t="s">
        <v>5</v>
      </c>
      <c r="R18" s="22" t="s">
        <v>5</v>
      </c>
      <c r="S18" s="22" t="s">
        <v>5</v>
      </c>
      <c r="T18" s="22" t="s">
        <v>5</v>
      </c>
      <c r="U18" s="22" t="s">
        <v>5</v>
      </c>
      <c r="V18" s="22" t="s">
        <v>5</v>
      </c>
      <c r="W18" s="22" t="s">
        <v>5</v>
      </c>
      <c r="X18" s="22" t="s">
        <v>5</v>
      </c>
      <c r="Y18" s="22"/>
      <c r="Z18" s="22"/>
      <c r="AA18" s="22"/>
    </row>
    <row r="19" spans="1:27" s="6" customFormat="1" x14ac:dyDescent="0.25">
      <c r="A19" s="25" t="s">
        <v>13</v>
      </c>
      <c r="B19" s="21">
        <v>6112</v>
      </c>
      <c r="C19" s="22">
        <v>5644</v>
      </c>
      <c r="D19" s="22">
        <v>6244</v>
      </c>
      <c r="E19" s="22">
        <v>7294</v>
      </c>
      <c r="F19" s="23" t="s">
        <v>5</v>
      </c>
      <c r="G19" s="23">
        <v>9852</v>
      </c>
      <c r="H19" s="22" t="s">
        <v>5</v>
      </c>
      <c r="I19" s="22" t="s">
        <v>5</v>
      </c>
      <c r="J19" s="22" t="s">
        <v>5</v>
      </c>
      <c r="K19" s="22" t="s">
        <v>5</v>
      </c>
      <c r="L19" s="22" t="s">
        <v>5</v>
      </c>
      <c r="M19" s="22" t="s">
        <v>5</v>
      </c>
      <c r="N19" s="22" t="s">
        <v>5</v>
      </c>
      <c r="O19" s="22" t="s">
        <v>5</v>
      </c>
      <c r="P19" s="22" t="s">
        <v>5</v>
      </c>
      <c r="Q19" s="22" t="s">
        <v>5</v>
      </c>
      <c r="R19" s="22" t="s">
        <v>5</v>
      </c>
      <c r="S19" s="22" t="s">
        <v>5</v>
      </c>
      <c r="T19" s="22" t="s">
        <v>5</v>
      </c>
      <c r="U19" s="22" t="s">
        <v>5</v>
      </c>
      <c r="V19" s="22" t="s">
        <v>5</v>
      </c>
      <c r="W19" s="22" t="s">
        <v>5</v>
      </c>
      <c r="X19" s="22" t="s">
        <v>5</v>
      </c>
      <c r="Y19" s="22" t="s">
        <v>5</v>
      </c>
      <c r="Z19" s="22" t="s">
        <v>5</v>
      </c>
      <c r="AA19" s="22" t="s">
        <v>5</v>
      </c>
    </row>
    <row r="20" spans="1:27" s="6" customFormat="1" x14ac:dyDescent="0.25">
      <c r="A20" s="25" t="s">
        <v>14</v>
      </c>
      <c r="B20" s="21">
        <v>3690</v>
      </c>
      <c r="C20" s="22">
        <v>3640</v>
      </c>
      <c r="D20" s="22">
        <v>5441</v>
      </c>
      <c r="E20" s="22">
        <v>4569</v>
      </c>
      <c r="F20" s="23" t="s">
        <v>5</v>
      </c>
      <c r="G20" s="23">
        <v>2395</v>
      </c>
      <c r="H20" s="22" t="s">
        <v>5</v>
      </c>
      <c r="I20" s="22" t="s">
        <v>5</v>
      </c>
      <c r="J20" s="22" t="s">
        <v>5</v>
      </c>
      <c r="K20" s="22" t="s">
        <v>5</v>
      </c>
      <c r="L20" s="22" t="s">
        <v>5</v>
      </c>
      <c r="M20" s="22" t="s">
        <v>5</v>
      </c>
      <c r="N20" s="22" t="s">
        <v>5</v>
      </c>
      <c r="O20" s="22" t="s">
        <v>5</v>
      </c>
      <c r="P20" s="22" t="s">
        <v>5</v>
      </c>
      <c r="Q20" s="22" t="s">
        <v>5</v>
      </c>
      <c r="R20" s="22" t="s">
        <v>5</v>
      </c>
      <c r="S20" s="22" t="s">
        <v>5</v>
      </c>
      <c r="T20" s="22" t="s">
        <v>5</v>
      </c>
      <c r="U20" s="22" t="s">
        <v>5</v>
      </c>
      <c r="V20" s="22" t="s">
        <v>5</v>
      </c>
      <c r="W20" s="22" t="s">
        <v>5</v>
      </c>
      <c r="X20" s="22" t="s">
        <v>5</v>
      </c>
      <c r="Y20" s="22" t="s">
        <v>5</v>
      </c>
      <c r="Z20" s="22" t="s">
        <v>5</v>
      </c>
      <c r="AA20" s="22" t="s">
        <v>5</v>
      </c>
    </row>
    <row r="21" spans="1:27" s="6" customFormat="1" x14ac:dyDescent="0.25">
      <c r="A21" s="25"/>
      <c r="B21" s="21"/>
      <c r="C21" s="22"/>
      <c r="D21" s="22"/>
      <c r="E21" s="22"/>
      <c r="F21" s="23"/>
      <c r="G21" s="23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</row>
    <row r="22" spans="1:27" s="6" customFormat="1" x14ac:dyDescent="0.25">
      <c r="A22" s="25" t="s">
        <v>15</v>
      </c>
      <c r="B22" s="21" t="s">
        <v>5</v>
      </c>
      <c r="C22" s="22" t="s">
        <v>5</v>
      </c>
      <c r="D22" s="22" t="s">
        <v>5</v>
      </c>
      <c r="E22" s="22" t="s">
        <v>5</v>
      </c>
      <c r="F22" s="22" t="s">
        <v>5</v>
      </c>
      <c r="G22" s="22" t="s">
        <v>5</v>
      </c>
      <c r="H22" s="22" t="s">
        <v>5</v>
      </c>
      <c r="I22" s="22" t="s">
        <v>5</v>
      </c>
      <c r="J22" s="22" t="s">
        <v>5</v>
      </c>
      <c r="K22" s="22" t="s">
        <v>5</v>
      </c>
      <c r="L22" s="22" t="s">
        <v>5</v>
      </c>
      <c r="M22" s="22" t="s">
        <v>5</v>
      </c>
      <c r="N22" s="22" t="s">
        <v>5</v>
      </c>
      <c r="O22" s="22" t="s">
        <v>5</v>
      </c>
      <c r="P22" s="22" t="s">
        <v>5</v>
      </c>
      <c r="Q22" s="22" t="s">
        <v>5</v>
      </c>
      <c r="R22" s="22" t="s">
        <v>5</v>
      </c>
      <c r="S22" s="22" t="s">
        <v>5</v>
      </c>
      <c r="T22" s="22" t="s">
        <v>5</v>
      </c>
      <c r="U22" s="22" t="s">
        <v>5</v>
      </c>
      <c r="V22" s="22" t="s">
        <v>5</v>
      </c>
      <c r="W22" s="22" t="s">
        <v>5</v>
      </c>
      <c r="X22" s="22" t="s">
        <v>5</v>
      </c>
      <c r="Y22" s="22" t="s">
        <v>5</v>
      </c>
      <c r="Z22" s="22" t="s">
        <v>5</v>
      </c>
      <c r="AA22" s="22" t="s">
        <v>5</v>
      </c>
    </row>
    <row r="23" spans="1:27" s="6" customFormat="1" ht="16.2" x14ac:dyDescent="0.35">
      <c r="A23" s="25"/>
      <c r="B23" s="21"/>
      <c r="C23" s="22"/>
      <c r="D23" s="22"/>
      <c r="E23" s="22"/>
      <c r="F23" s="27"/>
      <c r="G23" s="27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</row>
    <row r="24" spans="1:27" s="6" customFormat="1" x14ac:dyDescent="0.25">
      <c r="A24" s="6" t="s">
        <v>16</v>
      </c>
      <c r="B24" s="21" t="s">
        <v>5</v>
      </c>
      <c r="C24" s="22" t="s">
        <v>5</v>
      </c>
      <c r="D24" s="22">
        <v>548</v>
      </c>
      <c r="E24" s="22">
        <v>355</v>
      </c>
      <c r="F24" s="22">
        <v>284</v>
      </c>
      <c r="G24" s="22">
        <v>387</v>
      </c>
      <c r="H24" s="22" t="s">
        <v>5</v>
      </c>
      <c r="I24" s="22" t="s">
        <v>5</v>
      </c>
      <c r="J24" s="22" t="s">
        <v>5</v>
      </c>
      <c r="K24" s="22" t="s">
        <v>5</v>
      </c>
      <c r="L24" s="22" t="s">
        <v>5</v>
      </c>
      <c r="M24" s="22" t="s">
        <v>5</v>
      </c>
      <c r="N24" s="22" t="s">
        <v>5</v>
      </c>
      <c r="O24" s="22" t="s">
        <v>5</v>
      </c>
      <c r="P24" s="22" t="s">
        <v>5</v>
      </c>
      <c r="Q24" s="22" t="s">
        <v>5</v>
      </c>
      <c r="R24" s="22" t="s">
        <v>5</v>
      </c>
      <c r="S24" s="22" t="s">
        <v>5</v>
      </c>
      <c r="T24" s="22" t="s">
        <v>5</v>
      </c>
      <c r="U24" s="22" t="s">
        <v>5</v>
      </c>
      <c r="V24" s="22" t="s">
        <v>5</v>
      </c>
      <c r="W24" s="22" t="s">
        <v>5</v>
      </c>
      <c r="X24" s="22" t="s">
        <v>5</v>
      </c>
      <c r="Y24" s="22" t="s">
        <v>5</v>
      </c>
      <c r="Z24" s="22" t="s">
        <v>5</v>
      </c>
      <c r="AA24" s="22" t="s">
        <v>5</v>
      </c>
    </row>
    <row r="25" spans="1:27" s="6" customFormat="1" x14ac:dyDescent="0.25">
      <c r="A25" s="25"/>
      <c r="B25" s="21"/>
      <c r="C25" s="22"/>
      <c r="D25" s="22"/>
      <c r="E25" s="22"/>
      <c r="F25" s="23"/>
      <c r="G25" s="23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</row>
    <row r="26" spans="1:27" s="6" customFormat="1" x14ac:dyDescent="0.25">
      <c r="A26" s="25" t="s">
        <v>17</v>
      </c>
      <c r="B26" s="21">
        <f>SUM(B27:B28)</f>
        <v>10920</v>
      </c>
      <c r="C26" s="22">
        <f>SUM(C27:C28)</f>
        <v>9917</v>
      </c>
      <c r="D26" s="22">
        <f>SUM(D27:D28)</f>
        <v>9583</v>
      </c>
      <c r="E26" s="22">
        <f>SUM(E27:E28)</f>
        <v>9101</v>
      </c>
      <c r="F26" s="23" t="s">
        <v>5</v>
      </c>
      <c r="G26" s="23">
        <f>SUM(G27:G28)</f>
        <v>2370</v>
      </c>
      <c r="H26" s="23">
        <f>SUM(H27:H30)</f>
        <v>1364</v>
      </c>
      <c r="I26" s="23">
        <f t="shared" ref="I26:V26" si="3">SUM(I27:I30)</f>
        <v>4005</v>
      </c>
      <c r="J26" s="23">
        <f t="shared" si="3"/>
        <v>1980</v>
      </c>
      <c r="K26" s="23">
        <f t="shared" si="3"/>
        <v>1952</v>
      </c>
      <c r="L26" s="23">
        <f t="shared" si="3"/>
        <v>2410</v>
      </c>
      <c r="M26" s="23">
        <f t="shared" si="3"/>
        <v>1701</v>
      </c>
      <c r="N26" s="23">
        <f t="shared" si="3"/>
        <v>4775</v>
      </c>
      <c r="O26" s="23">
        <f t="shared" si="3"/>
        <v>2968</v>
      </c>
      <c r="P26" s="23">
        <f t="shared" si="3"/>
        <v>2751</v>
      </c>
      <c r="Q26" s="23">
        <f t="shared" si="3"/>
        <v>2924</v>
      </c>
      <c r="R26" s="23">
        <f t="shared" si="3"/>
        <v>3660</v>
      </c>
      <c r="S26" s="23">
        <f t="shared" si="3"/>
        <v>3709.0000000000032</v>
      </c>
      <c r="T26" s="23">
        <f t="shared" si="3"/>
        <v>3607.99999999999</v>
      </c>
      <c r="U26" s="23">
        <f t="shared" si="3"/>
        <v>3859.9999999999854</v>
      </c>
      <c r="V26" s="23">
        <f t="shared" si="3"/>
        <v>4380.9999999999864</v>
      </c>
      <c r="W26" s="23">
        <f>SUM(W27:W30)</f>
        <v>4594.0000000000227</v>
      </c>
      <c r="X26" s="23">
        <f>SUM(X27:X30)</f>
        <v>667.00000000000159</v>
      </c>
      <c r="Y26" s="23">
        <f>SUM(Y27:Y30)</f>
        <v>598.99999999999795</v>
      </c>
      <c r="Z26" s="23">
        <f>SUM(Z27:Z30)</f>
        <v>2024.9999999999986</v>
      </c>
      <c r="AA26" s="23">
        <f>SUM(AA27:AA30)</f>
        <v>3027.6000000000031</v>
      </c>
    </row>
    <row r="27" spans="1:27" s="6" customFormat="1" x14ac:dyDescent="0.25">
      <c r="A27" s="28" t="s">
        <v>18</v>
      </c>
      <c r="B27" s="21">
        <v>6634</v>
      </c>
      <c r="C27" s="22">
        <v>6370</v>
      </c>
      <c r="D27" s="23">
        <v>5862</v>
      </c>
      <c r="E27" s="23">
        <v>5509</v>
      </c>
      <c r="F27" s="23" t="s">
        <v>5</v>
      </c>
      <c r="G27" s="23" t="s">
        <v>5</v>
      </c>
      <c r="H27" s="23" t="s">
        <v>5</v>
      </c>
      <c r="I27" s="22" t="s">
        <v>5</v>
      </c>
      <c r="J27" s="22" t="s">
        <v>5</v>
      </c>
      <c r="K27" s="22" t="s">
        <v>5</v>
      </c>
      <c r="L27" s="22" t="s">
        <v>5</v>
      </c>
      <c r="M27" s="22" t="s">
        <v>5</v>
      </c>
      <c r="N27" s="22" t="s">
        <v>5</v>
      </c>
      <c r="O27" s="22" t="s">
        <v>5</v>
      </c>
      <c r="P27" s="22" t="s">
        <v>5</v>
      </c>
      <c r="Q27" s="22" t="s">
        <v>5</v>
      </c>
      <c r="R27" s="22" t="s">
        <v>5</v>
      </c>
      <c r="S27" s="22" t="s">
        <v>5</v>
      </c>
      <c r="T27" s="22" t="s">
        <v>5</v>
      </c>
      <c r="U27" s="22" t="s">
        <v>5</v>
      </c>
      <c r="V27" s="22" t="s">
        <v>5</v>
      </c>
      <c r="W27" s="22" t="s">
        <v>5</v>
      </c>
      <c r="X27" s="22" t="s">
        <v>5</v>
      </c>
      <c r="Y27" s="22" t="s">
        <v>5</v>
      </c>
      <c r="Z27" s="22" t="s">
        <v>5</v>
      </c>
      <c r="AA27" s="22" t="s">
        <v>5</v>
      </c>
    </row>
    <row r="28" spans="1:27" s="6" customFormat="1" ht="17.25" customHeight="1" x14ac:dyDescent="0.25">
      <c r="A28" s="28" t="s">
        <v>19</v>
      </c>
      <c r="B28" s="21">
        <v>4286</v>
      </c>
      <c r="C28" s="22">
        <v>3547</v>
      </c>
      <c r="D28" s="23">
        <v>3721</v>
      </c>
      <c r="E28" s="23">
        <v>3592</v>
      </c>
      <c r="F28" s="23"/>
      <c r="G28" s="23">
        <v>2370</v>
      </c>
      <c r="H28" s="22" t="s">
        <v>5</v>
      </c>
      <c r="I28" s="22" t="s">
        <v>5</v>
      </c>
      <c r="J28" s="22" t="s">
        <v>5</v>
      </c>
      <c r="K28" s="22" t="s">
        <v>5</v>
      </c>
      <c r="L28" s="22" t="s">
        <v>5</v>
      </c>
      <c r="M28" s="22" t="s">
        <v>5</v>
      </c>
      <c r="N28" s="22" t="s">
        <v>5</v>
      </c>
      <c r="O28" s="22" t="s">
        <v>5</v>
      </c>
      <c r="P28" s="22" t="s">
        <v>5</v>
      </c>
      <c r="Q28" s="22" t="s">
        <v>5</v>
      </c>
      <c r="R28" s="22" t="s">
        <v>5</v>
      </c>
      <c r="S28" s="22" t="s">
        <v>5</v>
      </c>
      <c r="T28" s="22" t="s">
        <v>5</v>
      </c>
      <c r="U28" s="22" t="s">
        <v>5</v>
      </c>
      <c r="V28" s="22" t="s">
        <v>5</v>
      </c>
      <c r="W28" s="22" t="s">
        <v>5</v>
      </c>
      <c r="X28" s="22" t="s">
        <v>5</v>
      </c>
      <c r="Y28" s="22" t="s">
        <v>5</v>
      </c>
      <c r="Z28" s="22" t="s">
        <v>5</v>
      </c>
      <c r="AA28" s="22" t="s">
        <v>5</v>
      </c>
    </row>
    <row r="29" spans="1:27" s="6" customFormat="1" x14ac:dyDescent="0.25">
      <c r="A29" s="28"/>
      <c r="B29" s="21"/>
      <c r="C29" s="22"/>
      <c r="D29" s="23"/>
      <c r="E29" s="23"/>
      <c r="F29" s="23"/>
      <c r="G29" s="23" t="s">
        <v>5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</row>
    <row r="30" spans="1:27" s="6" customFormat="1" x14ac:dyDescent="0.25">
      <c r="A30" s="6" t="s">
        <v>20</v>
      </c>
      <c r="B30" s="21">
        <v>6499</v>
      </c>
      <c r="C30" s="22">
        <v>5299</v>
      </c>
      <c r="D30" s="23">
        <f>8628-D24</f>
        <v>8080</v>
      </c>
      <c r="E30" s="23">
        <f>8350-E24</f>
        <v>7995</v>
      </c>
      <c r="F30" s="23">
        <f>30190-F24</f>
        <v>29906</v>
      </c>
      <c r="G30" s="22">
        <f>7382-G24</f>
        <v>6995</v>
      </c>
      <c r="H30" s="24">
        <v>1364</v>
      </c>
      <c r="I30" s="22">
        <v>4005</v>
      </c>
      <c r="J30" s="22">
        <v>1980</v>
      </c>
      <c r="K30" s="22">
        <v>1952</v>
      </c>
      <c r="L30" s="22">
        <v>2410</v>
      </c>
      <c r="M30" s="22">
        <v>1701</v>
      </c>
      <c r="N30" s="22">
        <v>4775</v>
      </c>
      <c r="O30" s="22">
        <v>2968</v>
      </c>
      <c r="P30" s="22">
        <v>2751</v>
      </c>
      <c r="Q30" s="22">
        <v>2924</v>
      </c>
      <c r="R30" s="22">
        <v>3660</v>
      </c>
      <c r="S30" s="22">
        <v>3709.0000000000032</v>
      </c>
      <c r="T30" s="22">
        <v>3607.99999999999</v>
      </c>
      <c r="U30" s="22">
        <v>3859.9999999999854</v>
      </c>
      <c r="V30" s="22">
        <v>4380.9999999999864</v>
      </c>
      <c r="W30" s="22">
        <v>4594.0000000000227</v>
      </c>
      <c r="X30" s="22">
        <v>667.00000000000159</v>
      </c>
      <c r="Y30" s="22">
        <v>598.99999999999795</v>
      </c>
      <c r="Z30" s="22">
        <v>2024.9999999999986</v>
      </c>
      <c r="AA30" s="22">
        <v>3027.6000000000031</v>
      </c>
    </row>
    <row r="31" spans="1:27" s="6" customFormat="1" x14ac:dyDescent="0.25">
      <c r="B31" s="21"/>
      <c r="C31" s="22"/>
      <c r="D31" s="22"/>
      <c r="E31" s="22"/>
      <c r="F31" s="23"/>
      <c r="G31" s="23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s="6" customFormat="1" x14ac:dyDescent="0.25">
      <c r="A32" s="7" t="s">
        <v>21</v>
      </c>
      <c r="B32" s="21">
        <f>+B36+B34</f>
        <v>37106</v>
      </c>
      <c r="C32" s="22">
        <f>+C36+C34</f>
        <v>124160</v>
      </c>
      <c r="D32" s="22">
        <f>D36+D34</f>
        <v>167822</v>
      </c>
      <c r="E32" s="22">
        <f>E36+E34</f>
        <v>255834</v>
      </c>
      <c r="F32" s="23">
        <f>F36+F34</f>
        <v>171083</v>
      </c>
      <c r="G32" s="23">
        <f t="shared" ref="G32:AA32" si="4">G36+G34</f>
        <v>150429</v>
      </c>
      <c r="H32" s="23">
        <f t="shared" si="4"/>
        <v>254535</v>
      </c>
      <c r="I32" s="23">
        <f t="shared" si="4"/>
        <v>216832</v>
      </c>
      <c r="J32" s="23">
        <f t="shared" si="4"/>
        <v>206968</v>
      </c>
      <c r="K32" s="23">
        <f t="shared" si="4"/>
        <v>247393</v>
      </c>
      <c r="L32" s="23">
        <f t="shared" si="4"/>
        <v>400916</v>
      </c>
      <c r="M32" s="23">
        <f t="shared" si="4"/>
        <v>450553</v>
      </c>
      <c r="N32" s="23">
        <f t="shared" si="4"/>
        <v>519413</v>
      </c>
      <c r="O32" s="23">
        <f t="shared" si="4"/>
        <v>610033</v>
      </c>
      <c r="P32" s="23">
        <f t="shared" si="4"/>
        <v>531419</v>
      </c>
      <c r="Q32" s="23">
        <f t="shared" si="4"/>
        <v>581896</v>
      </c>
      <c r="R32" s="23">
        <f t="shared" si="4"/>
        <v>701434</v>
      </c>
      <c r="S32" s="23">
        <f t="shared" si="4"/>
        <v>913116</v>
      </c>
      <c r="T32" s="23">
        <f t="shared" si="4"/>
        <v>935268</v>
      </c>
      <c r="U32" s="23">
        <f t="shared" si="4"/>
        <v>1074145</v>
      </c>
      <c r="V32" s="23">
        <f t="shared" si="4"/>
        <v>1147918</v>
      </c>
      <c r="W32" s="23">
        <f t="shared" si="4"/>
        <v>982817</v>
      </c>
      <c r="X32" s="23">
        <f t="shared" si="4"/>
        <v>270749</v>
      </c>
      <c r="Y32" s="23">
        <f t="shared" si="4"/>
        <v>101944</v>
      </c>
      <c r="Z32" s="23">
        <f t="shared" si="4"/>
        <v>506406</v>
      </c>
      <c r="AA32" s="23">
        <f t="shared" si="4"/>
        <v>761634</v>
      </c>
    </row>
    <row r="33" spans="1:27" s="6" customFormat="1" x14ac:dyDescent="0.25">
      <c r="A33" s="7"/>
      <c r="B33" s="21"/>
      <c r="C33" s="22"/>
      <c r="D33" s="22"/>
      <c r="E33" s="22"/>
      <c r="F33" s="23"/>
      <c r="G33" s="23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s="6" customFormat="1" x14ac:dyDescent="0.25">
      <c r="A34" s="7" t="s">
        <v>22</v>
      </c>
      <c r="B34" s="21">
        <v>3165</v>
      </c>
      <c r="C34" s="22">
        <v>2755</v>
      </c>
      <c r="D34" s="22">
        <v>3211</v>
      </c>
      <c r="E34" s="22">
        <v>3662</v>
      </c>
      <c r="F34" s="22">
        <v>3853</v>
      </c>
      <c r="G34" s="23" t="s">
        <v>5</v>
      </c>
      <c r="H34" s="22" t="s">
        <v>5</v>
      </c>
      <c r="I34" s="22" t="s">
        <v>5</v>
      </c>
      <c r="J34" s="22">
        <v>3893</v>
      </c>
      <c r="K34" s="22"/>
      <c r="L34" s="22"/>
      <c r="M34" s="22"/>
      <c r="N34" s="22">
        <v>3612</v>
      </c>
      <c r="O34" s="22">
        <v>4652</v>
      </c>
      <c r="P34" s="22">
        <v>3845</v>
      </c>
      <c r="Q34" s="22">
        <v>6847</v>
      </c>
      <c r="R34" s="22">
        <v>6763</v>
      </c>
      <c r="S34" s="22">
        <v>4009</v>
      </c>
      <c r="T34" s="22">
        <v>3038</v>
      </c>
      <c r="U34" s="22">
        <v>6733</v>
      </c>
      <c r="V34" s="22">
        <v>2494</v>
      </c>
      <c r="W34" s="22">
        <v>4451</v>
      </c>
      <c r="X34" s="22">
        <v>3403</v>
      </c>
      <c r="Y34" s="22">
        <v>47</v>
      </c>
      <c r="Z34" s="22">
        <v>2374</v>
      </c>
      <c r="AA34" s="22">
        <v>4731</v>
      </c>
    </row>
    <row r="35" spans="1:27" s="6" customFormat="1" x14ac:dyDescent="0.25">
      <c r="A35" s="7"/>
      <c r="B35" s="21"/>
      <c r="C35" s="22"/>
      <c r="D35" s="22"/>
      <c r="E35" s="22"/>
      <c r="F35" s="23"/>
      <c r="G35" s="23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</row>
    <row r="36" spans="1:27" s="6" customFormat="1" ht="14.4" thickBot="1" x14ac:dyDescent="0.3">
      <c r="A36" s="29" t="s">
        <v>23</v>
      </c>
      <c r="B36" s="30">
        <v>33941</v>
      </c>
      <c r="C36" s="31">
        <v>121405</v>
      </c>
      <c r="D36" s="32">
        <v>164611</v>
      </c>
      <c r="E36" s="32">
        <v>252172</v>
      </c>
      <c r="F36" s="32">
        <v>167230</v>
      </c>
      <c r="G36" s="31">
        <v>150429</v>
      </c>
      <c r="H36" s="31">
        <v>254535</v>
      </c>
      <c r="I36" s="31">
        <v>216832</v>
      </c>
      <c r="J36" s="31">
        <v>203075</v>
      </c>
      <c r="K36" s="31">
        <v>247393</v>
      </c>
      <c r="L36" s="31">
        <v>400916</v>
      </c>
      <c r="M36" s="31">
        <v>450553</v>
      </c>
      <c r="N36" s="31">
        <v>515801</v>
      </c>
      <c r="O36" s="31">
        <v>605381</v>
      </c>
      <c r="P36" s="31">
        <v>527574</v>
      </c>
      <c r="Q36" s="31">
        <v>575049</v>
      </c>
      <c r="R36" s="31">
        <v>694671</v>
      </c>
      <c r="S36" s="31">
        <v>909107</v>
      </c>
      <c r="T36" s="31">
        <v>932230</v>
      </c>
      <c r="U36" s="31">
        <v>1067412</v>
      </c>
      <c r="V36" s="31">
        <v>1145424</v>
      </c>
      <c r="W36" s="31">
        <v>978366</v>
      </c>
      <c r="X36" s="31">
        <v>267346</v>
      </c>
      <c r="Y36" s="31">
        <v>101897</v>
      </c>
      <c r="Z36" s="31">
        <v>504032</v>
      </c>
      <c r="AA36" s="31">
        <v>756903</v>
      </c>
    </row>
    <row r="37" spans="1:27" s="6" customFormat="1" x14ac:dyDescent="0.25">
      <c r="A37" s="2" t="s">
        <v>2</v>
      </c>
      <c r="D37" s="7"/>
      <c r="E37" s="7"/>
    </row>
    <row r="38" spans="1:27" s="6" customFormat="1" x14ac:dyDescent="0.25">
      <c r="A38" s="33"/>
      <c r="D38" s="7"/>
      <c r="E38" s="7"/>
      <c r="H38" s="3"/>
    </row>
    <row r="39" spans="1:27" s="6" customFormat="1" x14ac:dyDescent="0.25">
      <c r="A39" s="33"/>
      <c r="D39" s="7"/>
      <c r="E39" s="7"/>
    </row>
    <row r="40" spans="1:27" s="6" customFormat="1" x14ac:dyDescent="0.25">
      <c r="A40" s="33"/>
      <c r="D40" s="7"/>
      <c r="E40" s="7"/>
    </row>
    <row r="41" spans="1:27" s="6" customFormat="1" x14ac:dyDescent="0.25">
      <c r="A41" s="33"/>
      <c r="D41" s="7"/>
      <c r="E41" s="7"/>
    </row>
    <row r="42" spans="1:27" s="6" customFormat="1" x14ac:dyDescent="0.25">
      <c r="A42" s="33"/>
      <c r="D42" s="7"/>
      <c r="E42" s="7"/>
    </row>
    <row r="43" spans="1:27" s="6" customFormat="1" x14ac:dyDescent="0.25">
      <c r="A43" s="33"/>
      <c r="D43" s="7"/>
      <c r="E43" s="7"/>
    </row>
    <row r="44" spans="1:27" s="6" customFormat="1" x14ac:dyDescent="0.25">
      <c r="A44" s="33"/>
      <c r="D44" s="7"/>
      <c r="E44" s="7"/>
    </row>
    <row r="45" spans="1:27" s="6" customFormat="1" x14ac:dyDescent="0.25">
      <c r="A45" s="33"/>
      <c r="D45" s="7"/>
      <c r="E45" s="7"/>
    </row>
    <row r="46" spans="1:27" s="6" customFormat="1" x14ac:dyDescent="0.25">
      <c r="A46" s="34"/>
      <c r="D46" s="7"/>
      <c r="E46" s="7"/>
    </row>
    <row r="47" spans="1:27" s="6" customFormat="1" x14ac:dyDescent="0.25">
      <c r="A47" s="33"/>
      <c r="D47" s="7"/>
      <c r="E47" s="7"/>
    </row>
    <row r="48" spans="1:27" s="6" customFormat="1" x14ac:dyDescent="0.25">
      <c r="A48" s="33"/>
      <c r="D48" s="7"/>
      <c r="E48" s="7"/>
    </row>
  </sheetData>
  <mergeCells count="3">
    <mergeCell ref="Z4:AA4"/>
    <mergeCell ref="B5:E5"/>
    <mergeCell ref="L4:M4"/>
  </mergeCells>
  <printOptions horizontalCentered="1"/>
  <pageMargins left="0" right="0" top="0.5" bottom="0.5" header="0.25" footer="0.2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Kitts</vt:lpstr>
      <vt:lpstr>Kitts!Print_Area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crichards</dc:creator>
  <cp:lastModifiedBy>Dwayne Dick</cp:lastModifiedBy>
  <cp:lastPrinted>2021-08-23T14:43:00Z</cp:lastPrinted>
  <dcterms:created xsi:type="dcterms:W3CDTF">2012-07-05T16:09:17Z</dcterms:created>
  <dcterms:modified xsi:type="dcterms:W3CDTF">2025-08-11T23:15:12Z</dcterms:modified>
</cp:coreProperties>
</file>