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WebStats\DataJul2025\Domain5 - Cross-cutting statistics\Information society and digitalization\Digital_Economy\"/>
    </mc:Choice>
  </mc:AlternateContent>
  <bookViews>
    <workbookView xWindow="0" yWindow="0" windowWidth="20490" windowHeight="7620"/>
  </bookViews>
  <sheets>
    <sheet name="DM" sheetId="1" r:id="rId1"/>
  </sheets>
  <definedNames>
    <definedName name="_xlnm.Print_Area" localSheetId="0">DM!$A$1:$Z$53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51" i="1" l="1"/>
  <c r="X51" i="1"/>
  <c r="W51" i="1"/>
  <c r="V51" i="1"/>
  <c r="U51" i="1"/>
  <c r="T51" i="1"/>
  <c r="S51" i="1"/>
  <c r="R51" i="1"/>
  <c r="Q51" i="1"/>
  <c r="P51" i="1"/>
  <c r="O51" i="1"/>
  <c r="N51" i="1"/>
  <c r="M51" i="1"/>
  <c r="Y48" i="1"/>
  <c r="X48" i="1"/>
  <c r="W48" i="1"/>
  <c r="V48" i="1"/>
  <c r="U48" i="1"/>
  <c r="T48" i="1"/>
  <c r="S48" i="1"/>
  <c r="R48" i="1"/>
  <c r="Q48" i="1"/>
  <c r="P48" i="1"/>
  <c r="O48" i="1"/>
  <c r="N48" i="1"/>
  <c r="M48" i="1"/>
</calcChain>
</file>

<file path=xl/sharedStrings.xml><?xml version="1.0" encoding="utf-8"?>
<sst xmlns="http://schemas.openxmlformats.org/spreadsheetml/2006/main" count="417" uniqueCount="64">
  <si>
    <r>
      <rPr>
        <b/>
        <sz val="18"/>
        <rFont val="Arial"/>
        <family val="2"/>
      </rPr>
      <t xml:space="preserve">ICT PROFILE: </t>
    </r>
    <r>
      <rPr>
        <b/>
        <sz val="18"/>
        <color indexed="9"/>
        <rFont val="Arial"/>
        <family val="2"/>
      </rPr>
      <t>DOMINICA</t>
    </r>
  </si>
  <si>
    <t>Indicators</t>
  </si>
  <si>
    <t>Units</t>
  </si>
  <si>
    <r>
      <t xml:space="preserve">ICT infrastructure and access </t>
    </r>
    <r>
      <rPr>
        <b/>
        <vertAlign val="superscript"/>
        <sz val="9"/>
        <color indexed="9"/>
        <rFont val="Arial"/>
        <family val="2"/>
      </rPr>
      <t>1/ 3/</t>
    </r>
  </si>
  <si>
    <t>Fixed telephone lines per 100 inhabitants</t>
  </si>
  <si>
    <t>per 100 inhabitants</t>
  </si>
  <si>
    <t>…</t>
  </si>
  <si>
    <t>Mobile cellular telephone subscribers per 100 inhabitants</t>
  </si>
  <si>
    <t>Fixed internet subscribers per 100 inhabitants</t>
  </si>
  <si>
    <t>Fixed broadband internet subscribers per 100 inhabitants</t>
  </si>
  <si>
    <t>Mobile broadband internet subscribers per 100 inhabitants</t>
  </si>
  <si>
    <r>
      <t xml:space="preserve">Access to and use of ICT by households and individuals </t>
    </r>
    <r>
      <rPr>
        <b/>
        <vertAlign val="superscript"/>
        <sz val="9"/>
        <color indexed="9"/>
        <rFont val="Arial"/>
        <family val="2"/>
      </rPr>
      <t>1/</t>
    </r>
  </si>
  <si>
    <r>
      <t xml:space="preserve">Percentage of individuals using the internet </t>
    </r>
    <r>
      <rPr>
        <b/>
        <vertAlign val="superscript"/>
        <sz val="8.5"/>
        <rFont val="Arial"/>
        <family val="2"/>
      </rPr>
      <t>1/</t>
    </r>
  </si>
  <si>
    <t xml:space="preserve">% </t>
  </si>
  <si>
    <t>Proportion of households with a radio</t>
  </si>
  <si>
    <t>Proportion of households with a television</t>
  </si>
  <si>
    <t xml:space="preserve">Proportion of households with a fixed line telephone  </t>
  </si>
  <si>
    <t xml:space="preserve">Proportion of households with a mobile cellular telephone  </t>
  </si>
  <si>
    <t xml:space="preserve">Proportion of households with Internet access at home  </t>
  </si>
  <si>
    <r>
      <t>44.5</t>
    </r>
    <r>
      <rPr>
        <vertAlign val="superscript"/>
        <sz val="8.5"/>
        <color indexed="8"/>
        <rFont val="Arial"/>
        <family val="2"/>
      </rPr>
      <t>f</t>
    </r>
  </si>
  <si>
    <t>Proportion of households with a computer</t>
  </si>
  <si>
    <r>
      <t>37.7</t>
    </r>
    <r>
      <rPr>
        <vertAlign val="superscript"/>
        <sz val="8.5"/>
        <color indexed="8"/>
        <rFont val="Arial"/>
        <family val="2"/>
      </rPr>
      <t>f</t>
    </r>
  </si>
  <si>
    <r>
      <t xml:space="preserve">Proportion of households with electricity </t>
    </r>
    <r>
      <rPr>
        <b/>
        <vertAlign val="superscript"/>
        <sz val="8.5"/>
        <color indexed="8"/>
        <rFont val="Arial"/>
        <family val="2"/>
      </rPr>
      <t>3/</t>
    </r>
  </si>
  <si>
    <r>
      <t xml:space="preserve">Trade in ICT goods </t>
    </r>
    <r>
      <rPr>
        <b/>
        <vertAlign val="superscript"/>
        <sz val="9"/>
        <color indexed="9"/>
        <rFont val="Arial"/>
        <family val="2"/>
      </rPr>
      <t>2/</t>
    </r>
  </si>
  <si>
    <t xml:space="preserve">Imports </t>
  </si>
  <si>
    <t>Imports of ICT goods</t>
  </si>
  <si>
    <t>% of Total Imports</t>
  </si>
  <si>
    <r>
      <t xml:space="preserve">Imports of ICT goods </t>
    </r>
    <r>
      <rPr>
        <vertAlign val="superscript"/>
        <sz val="8.5"/>
        <rFont val="Arial"/>
        <family val="2"/>
      </rPr>
      <t>a/</t>
    </r>
  </si>
  <si>
    <t>Mn USD</t>
  </si>
  <si>
    <t>Telecommunication equipment</t>
  </si>
  <si>
    <t>Computer and related equipment</t>
  </si>
  <si>
    <t>Electronic components</t>
  </si>
  <si>
    <t>Audio and video equipment</t>
  </si>
  <si>
    <t>Other ICT goods</t>
  </si>
  <si>
    <t>Exports</t>
  </si>
  <si>
    <t>Domestic Exports of ICT goods</t>
  </si>
  <si>
    <t>% of Total Domestic Exports</t>
  </si>
  <si>
    <t>Total Exports of ICT goods</t>
  </si>
  <si>
    <t>% of Total Exports</t>
  </si>
  <si>
    <r>
      <t xml:space="preserve">Trade in ICT services  </t>
    </r>
    <r>
      <rPr>
        <b/>
        <vertAlign val="superscript"/>
        <sz val="9"/>
        <color indexed="9"/>
        <rFont val="Arial"/>
        <family val="2"/>
      </rPr>
      <t>2/</t>
    </r>
  </si>
  <si>
    <r>
      <t xml:space="preserve">Imports of ICT services </t>
    </r>
    <r>
      <rPr>
        <vertAlign val="superscript"/>
        <sz val="8.5"/>
        <rFont val="Arial"/>
        <family val="2"/>
      </rPr>
      <t xml:space="preserve"> b/</t>
    </r>
  </si>
  <si>
    <t xml:space="preserve">Imports of ICT services </t>
  </si>
  <si>
    <t>% of Total Import of services</t>
  </si>
  <si>
    <r>
      <t xml:space="preserve">Exports of ICT services  </t>
    </r>
    <r>
      <rPr>
        <vertAlign val="superscript"/>
        <sz val="8.5"/>
        <rFont val="Arial"/>
        <family val="2"/>
      </rPr>
      <t>b/</t>
    </r>
  </si>
  <si>
    <t xml:space="preserve">Exports of ICT services </t>
  </si>
  <si>
    <t>% of Total Export of services</t>
  </si>
  <si>
    <r>
      <t xml:space="preserve">Employment  </t>
    </r>
    <r>
      <rPr>
        <b/>
        <vertAlign val="superscript"/>
        <sz val="9"/>
        <color indexed="9"/>
        <rFont val="Arial"/>
        <family val="2"/>
      </rPr>
      <t>3/</t>
    </r>
  </si>
  <si>
    <t xml:space="preserve">Employment </t>
  </si>
  <si>
    <t>% of Total Employment</t>
  </si>
  <si>
    <t>Total ICT Sector employment</t>
  </si>
  <si>
    <t>No. of persons</t>
  </si>
  <si>
    <t>IT Professionals</t>
  </si>
  <si>
    <t>Telecommunications</t>
  </si>
  <si>
    <r>
      <t xml:space="preserve">GDP </t>
    </r>
    <r>
      <rPr>
        <b/>
        <vertAlign val="superscript"/>
        <sz val="9"/>
        <color indexed="9"/>
        <rFont val="Arial"/>
        <family val="2"/>
      </rPr>
      <t>2/</t>
    </r>
  </si>
  <si>
    <r>
      <t>ICT Sector</t>
    </r>
    <r>
      <rPr>
        <b/>
        <vertAlign val="superscript"/>
        <sz val="8.5"/>
        <color indexed="8"/>
        <rFont val="Arial"/>
        <family val="2"/>
      </rPr>
      <t>c/</t>
    </r>
    <r>
      <rPr>
        <sz val="8.5"/>
        <color indexed="8"/>
        <rFont val="Arial"/>
        <family val="2"/>
      </rPr>
      <t xml:space="preserve"> as a percent of GDP</t>
    </r>
    <r>
      <rPr>
        <b/>
        <sz val="8.5"/>
        <color indexed="8"/>
        <rFont val="Arial"/>
        <family val="2"/>
      </rPr>
      <t xml:space="preserve"> </t>
    </r>
    <r>
      <rPr>
        <b/>
        <vertAlign val="superscript"/>
        <sz val="8.5"/>
        <color indexed="8"/>
        <rFont val="Arial"/>
        <family val="2"/>
      </rPr>
      <t>d/</t>
    </r>
  </si>
  <si>
    <t>%</t>
  </si>
  <si>
    <r>
      <t xml:space="preserve">Revenue </t>
    </r>
    <r>
      <rPr>
        <b/>
        <vertAlign val="superscript"/>
        <sz val="8.5"/>
        <color indexed="9"/>
        <rFont val="Arial"/>
        <family val="2"/>
      </rPr>
      <t>3/</t>
    </r>
  </si>
  <si>
    <t>Telecommunications Sector Revenue</t>
  </si>
  <si>
    <t>$US Mn</t>
  </si>
  <si>
    <t>Revenue as a percent of GDP</t>
  </si>
  <si>
    <r>
      <t xml:space="preserve">Investment </t>
    </r>
    <r>
      <rPr>
        <b/>
        <vertAlign val="superscript"/>
        <sz val="8.5"/>
        <color indexed="9"/>
        <rFont val="Arial"/>
        <family val="2"/>
      </rPr>
      <t>3/</t>
    </r>
  </si>
  <si>
    <t>Telecommunications  Sector Investment</t>
  </si>
  <si>
    <t>Capital Investment in ICT goods</t>
  </si>
  <si>
    <r>
      <t xml:space="preserve">Source: </t>
    </r>
    <r>
      <rPr>
        <i/>
        <vertAlign val="superscript"/>
        <sz val="8"/>
        <color indexed="8"/>
        <rFont val="Arial"/>
        <family val="2"/>
      </rPr>
      <t>1/</t>
    </r>
    <r>
      <rPr>
        <i/>
        <sz val="8"/>
        <color indexed="8"/>
        <rFont val="Arial"/>
        <family val="2"/>
      </rPr>
      <t xml:space="preserve"> International Telecommunications Union (ITU); </t>
    </r>
    <r>
      <rPr>
        <i/>
        <vertAlign val="superscript"/>
        <sz val="8"/>
        <color indexed="8"/>
        <rFont val="Arial"/>
        <family val="2"/>
      </rPr>
      <t>2/</t>
    </r>
    <r>
      <rPr>
        <i/>
        <sz val="8"/>
        <color indexed="8"/>
        <rFont val="Arial"/>
        <family val="2"/>
      </rPr>
      <t xml:space="preserve"> CARICOM Secretariat, Regional Statistics; </t>
    </r>
    <r>
      <rPr>
        <i/>
        <vertAlign val="superscript"/>
        <sz val="8"/>
        <color indexed="8"/>
        <rFont val="Arial"/>
        <family val="2"/>
      </rPr>
      <t xml:space="preserve">3/ </t>
    </r>
    <r>
      <rPr>
        <i/>
        <sz val="8"/>
        <color indexed="8"/>
        <rFont val="Arial"/>
        <family val="2"/>
      </rPr>
      <t xml:space="preserve">Eastern Caribbean Telecommunication Authority, ECTEL/Operators;f/ 2010 Round of Population and Housing Census                                                                                                                                                                                                                                                                                                                                                                                                            </t>
    </r>
    <r>
      <rPr>
        <b/>
        <i/>
        <sz val="8"/>
        <color indexed="8"/>
        <rFont val="Arial"/>
        <family val="2"/>
      </rPr>
      <t xml:space="preserve">Notes: </t>
    </r>
    <r>
      <rPr>
        <i/>
        <vertAlign val="superscript"/>
        <sz val="8"/>
        <color indexed="8"/>
        <rFont val="Arial"/>
        <family val="2"/>
      </rPr>
      <t xml:space="preserve">a/ </t>
    </r>
    <r>
      <rPr>
        <i/>
        <sz val="8"/>
        <color indexed="8"/>
        <rFont val="Arial"/>
        <family val="2"/>
      </rPr>
      <t xml:space="preserve">Data at the broad level categories do not add up to the total imports due to the HS codes for some commodities grouped in more than one of the broad level categories of ICT goods;  </t>
    </r>
    <r>
      <rPr>
        <i/>
        <vertAlign val="superscript"/>
        <sz val="8"/>
        <color indexed="8"/>
        <rFont val="Arial"/>
        <family val="2"/>
      </rPr>
      <t>b/</t>
    </r>
    <r>
      <rPr>
        <i/>
        <sz val="8"/>
        <color indexed="8"/>
        <rFont val="Arial"/>
        <family val="2"/>
      </rPr>
      <t xml:space="preserve"> Refers to Communications services and Computer and Information Services (EBOPS)   </t>
    </r>
    <r>
      <rPr>
        <i/>
        <vertAlign val="superscript"/>
        <sz val="8"/>
        <color indexed="8"/>
        <rFont val="Arial"/>
        <family val="2"/>
      </rPr>
      <t>c/</t>
    </r>
    <r>
      <rPr>
        <i/>
        <sz val="8"/>
        <color indexed="8"/>
        <rFont val="Arial"/>
        <family val="2"/>
      </rPr>
      <t xml:space="preserve"> Refers to Communications and Computer and Related Activities;  </t>
    </r>
    <r>
      <rPr>
        <i/>
        <vertAlign val="superscript"/>
        <sz val="8"/>
        <color indexed="8"/>
        <rFont val="Arial"/>
        <family val="2"/>
      </rPr>
      <t>d/</t>
    </r>
    <r>
      <rPr>
        <i/>
        <sz val="8"/>
        <color indexed="8"/>
        <rFont val="Arial"/>
        <family val="2"/>
      </rPr>
      <t xml:space="preserve"> GDP at Basic prices in Current prices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</si>
</sst>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43" formatCode="_(* #,##0.00_);_(* \(#,##0.00\);_(* &quot;-&quot;??_);_(@_)"/>
    <numFmt numFmtId="164" formatCode="_(* #,##0.0_);_(* \(#,##0.0\);_(* &quot;-&quot;??_);_(@_)"/>
    <numFmt numFmtId="165" formatCode="_(* #,##0_);_(* \(#,##0\);_(* &quot;-&quot;??_);_(@_)"/>
  </numFmts>
  <fonts count="24" x14ac:knownFonts="1">
    <font>
      <sz val="11"/>
      <color theme="1"/>
      <name val="Calibri"/>
      <family val="2"/>
      <scheme val="minor"/>
    </font>
    <font>
      <b/>
      <sz val="12"/>
      <name val="Arial"/>
      <family val="2"/>
    </font>
    <font>
      <b/>
      <sz val="18"/>
      <color indexed="9"/>
      <name val="Arial"/>
      <family val="2"/>
    </font>
    <font>
      <b/>
      <sz val="18"/>
      <name val="Arial"/>
      <family val="2"/>
    </font>
    <font>
      <sz val="11"/>
      <color indexed="8"/>
      <name val="Arial"/>
      <family val="2"/>
    </font>
    <font>
      <b/>
      <sz val="12"/>
      <color indexed="8"/>
      <name val="Arial"/>
      <family val="2"/>
    </font>
    <font>
      <sz val="12"/>
      <color indexed="8"/>
      <name val="Arial"/>
      <family val="2"/>
    </font>
    <font>
      <b/>
      <sz val="8"/>
      <name val="Arial"/>
      <family val="2"/>
    </font>
    <font>
      <b/>
      <sz val="9"/>
      <color indexed="9"/>
      <name val="Arial"/>
      <family val="2"/>
    </font>
    <font>
      <b/>
      <vertAlign val="superscript"/>
      <sz val="9"/>
      <color indexed="9"/>
      <name val="Arial"/>
      <family val="2"/>
    </font>
    <font>
      <sz val="8"/>
      <name val="Arial"/>
      <family val="2"/>
    </font>
    <font>
      <sz val="8.5"/>
      <name val="Arial"/>
      <family val="2"/>
    </font>
    <font>
      <sz val="11"/>
      <color indexed="8"/>
      <name val="Calibri"/>
      <family val="2"/>
    </font>
    <font>
      <sz val="8.5"/>
      <color indexed="8"/>
      <name val="Arial"/>
      <family val="2"/>
    </font>
    <font>
      <b/>
      <vertAlign val="superscript"/>
      <sz val="8.5"/>
      <name val="Arial"/>
      <family val="2"/>
    </font>
    <font>
      <vertAlign val="superscript"/>
      <sz val="8.5"/>
      <color indexed="8"/>
      <name val="Arial"/>
      <family val="2"/>
    </font>
    <font>
      <b/>
      <vertAlign val="superscript"/>
      <sz val="8.5"/>
      <color indexed="8"/>
      <name val="Arial"/>
      <family val="2"/>
    </font>
    <font>
      <b/>
      <sz val="8.5"/>
      <name val="Arial"/>
      <family val="2"/>
    </font>
    <font>
      <vertAlign val="superscript"/>
      <sz val="8.5"/>
      <name val="Arial"/>
      <family val="2"/>
    </font>
    <font>
      <b/>
      <sz val="8.5"/>
      <color indexed="8"/>
      <name val="Arial"/>
      <family val="2"/>
    </font>
    <font>
      <b/>
      <vertAlign val="superscript"/>
      <sz val="8.5"/>
      <color indexed="9"/>
      <name val="Arial"/>
      <family val="2"/>
    </font>
    <font>
      <b/>
      <i/>
      <sz val="8"/>
      <color indexed="8"/>
      <name val="Arial"/>
      <family val="2"/>
    </font>
    <font>
      <i/>
      <vertAlign val="superscript"/>
      <sz val="8"/>
      <color indexed="8"/>
      <name val="Arial"/>
      <family val="2"/>
    </font>
    <font>
      <i/>
      <sz val="8"/>
      <color indexed="8"/>
      <name val="Arial"/>
      <family val="2"/>
    </font>
  </fonts>
  <fills count="3">
    <fill>
      <patternFill patternType="none"/>
    </fill>
    <fill>
      <patternFill patternType="gray125"/>
    </fill>
    <fill>
      <patternFill patternType="solid">
        <fgColor indexed="49"/>
        <bgColor indexed="64"/>
      </patternFill>
    </fill>
  </fills>
  <borders count="5">
    <border>
      <left/>
      <right/>
      <top/>
      <bottom/>
      <diagonal/>
    </border>
    <border>
      <left/>
      <right/>
      <top/>
      <bottom style="thick">
        <color indexed="21"/>
      </bottom>
      <diagonal/>
    </border>
    <border>
      <left/>
      <right/>
      <top style="thick">
        <color indexed="21"/>
      </top>
      <bottom style="thick">
        <color indexed="23"/>
      </bottom>
      <diagonal/>
    </border>
    <border>
      <left/>
      <right/>
      <top style="thick">
        <color indexed="23"/>
      </top>
      <bottom/>
      <diagonal/>
    </border>
    <border>
      <left/>
      <right/>
      <top/>
      <bottom style="thick">
        <color indexed="23"/>
      </bottom>
      <diagonal/>
    </border>
  </borders>
  <cellStyleXfs count="6">
    <xf numFmtId="0" fontId="0" fillId="0" borderId="0"/>
    <xf numFmtId="43" fontId="12" fillId="0" borderId="0" applyFont="0" applyFill="0" applyBorder="0" applyAlignment="0" applyProtection="0"/>
    <xf numFmtId="0" fontId="1" fillId="0" borderId="0" applyNumberFormat="0" applyFill="0" applyBorder="0" applyProtection="0">
      <alignment horizontal="left" vertical="center" wrapText="1"/>
    </xf>
    <xf numFmtId="0" fontId="7" fillId="0" borderId="0" applyNumberFormat="0" applyFill="0" applyBorder="0" applyProtection="0">
      <alignment horizontal="left" vertical="center" wrapText="1"/>
    </xf>
    <xf numFmtId="0" fontId="10" fillId="0" borderId="0" applyNumberFormat="0" applyFill="0" applyBorder="0" applyProtection="0">
      <alignment horizontal="left" vertical="center" wrapText="1"/>
    </xf>
    <xf numFmtId="0" fontId="10" fillId="0" borderId="0" applyNumberFormat="0" applyFill="0" applyBorder="0" applyProtection="0">
      <alignment horizontal="center" vertical="center" wrapText="1"/>
    </xf>
  </cellStyleXfs>
  <cellXfs count="31">
    <xf numFmtId="0" fontId="0" fillId="0" borderId="0" xfId="0"/>
    <xf numFmtId="0" fontId="2" fillId="2" borderId="0" xfId="2" applyFont="1" applyFill="1" applyAlignment="1">
      <alignment horizontal="center" vertical="center"/>
    </xf>
    <xf numFmtId="0" fontId="4" fillId="0" borderId="1" xfId="0" applyFont="1" applyBorder="1" applyAlignment="1">
      <alignment horizontal="center"/>
    </xf>
    <xf numFmtId="0" fontId="4" fillId="0" borderId="0" xfId="0" applyFont="1"/>
    <xf numFmtId="0" fontId="5" fillId="0" borderId="2" xfId="0" applyFont="1" applyBorder="1"/>
    <xf numFmtId="0" fontId="5" fillId="0" borderId="2" xfId="0" applyFont="1" applyBorder="1" applyAlignment="1">
      <alignment horizontal="center"/>
    </xf>
    <xf numFmtId="0" fontId="6" fillId="0" borderId="0" xfId="0" applyFont="1"/>
    <xf numFmtId="0" fontId="8" fillId="2" borderId="3" xfId="3" applyFont="1" applyFill="1" applyBorder="1" applyAlignment="1">
      <alignment horizontal="center" vertical="center" wrapText="1"/>
    </xf>
    <xf numFmtId="164" fontId="11" fillId="0" borderId="0" xfId="4" applyNumberFormat="1" applyFont="1" applyBorder="1" applyAlignment="1">
      <alignment horizontal="left" vertical="center" wrapText="1" indent="1"/>
    </xf>
    <xf numFmtId="164" fontId="10" fillId="0" borderId="0" xfId="5" applyNumberFormat="1" applyFont="1" applyBorder="1" applyAlignment="1">
      <alignment horizontal="center" vertical="center" wrapText="1"/>
    </xf>
    <xf numFmtId="164" fontId="13" fillId="0" borderId="0" xfId="1" applyNumberFormat="1" applyFont="1" applyBorder="1" applyAlignment="1">
      <alignment horizontal="right" vertical="center"/>
    </xf>
    <xf numFmtId="0" fontId="8" fillId="2" borderId="0" xfId="3" applyFont="1" applyFill="1" applyBorder="1" applyAlignment="1">
      <alignment horizontal="center" vertical="center" wrapText="1"/>
    </xf>
    <xf numFmtId="0" fontId="4" fillId="0" borderId="0" xfId="0" applyFont="1" applyBorder="1"/>
    <xf numFmtId="164" fontId="11" fillId="0" borderId="0" xfId="5" applyNumberFormat="1" applyFont="1" applyBorder="1" applyAlignment="1">
      <alignment horizontal="center" vertical="center" wrapText="1"/>
    </xf>
    <xf numFmtId="164" fontId="13" fillId="0" borderId="0" xfId="0" applyNumberFormat="1" applyFont="1" applyBorder="1" applyAlignment="1">
      <alignment horizontal="left" vertical="center" wrapText="1" indent="1"/>
    </xf>
    <xf numFmtId="164" fontId="13" fillId="0" borderId="0" xfId="0" applyNumberFormat="1" applyFont="1" applyBorder="1" applyAlignment="1">
      <alignment horizontal="right" vertical="center"/>
    </xf>
    <xf numFmtId="164" fontId="17" fillId="0" borderId="0" xfId="3" applyNumberFormat="1" applyFont="1" applyBorder="1" applyAlignment="1">
      <alignment horizontal="left" vertical="center" wrapText="1" indent="1"/>
    </xf>
    <xf numFmtId="164" fontId="13" fillId="0" borderId="0" xfId="0" applyNumberFormat="1" applyFont="1" applyBorder="1" applyAlignment="1">
      <alignment horizontal="center" vertical="center"/>
    </xf>
    <xf numFmtId="164" fontId="13" fillId="0" borderId="0" xfId="0" applyNumberFormat="1" applyFont="1" applyBorder="1" applyAlignment="1">
      <alignment vertical="center"/>
    </xf>
    <xf numFmtId="164" fontId="11" fillId="0" borderId="0" xfId="4" applyNumberFormat="1" applyFont="1" applyBorder="1" applyAlignment="1">
      <alignment horizontal="left" vertical="center" wrapText="1" indent="2"/>
    </xf>
    <xf numFmtId="164" fontId="13" fillId="0" borderId="0" xfId="1" applyNumberFormat="1" applyFont="1" applyFill="1" applyBorder="1" applyAlignment="1">
      <alignment horizontal="right" vertical="center"/>
    </xf>
    <xf numFmtId="164" fontId="13" fillId="0" borderId="0" xfId="0" applyNumberFormat="1" applyFont="1" applyBorder="1" applyAlignment="1">
      <alignment horizontal="left" indent="3"/>
    </xf>
    <xf numFmtId="164" fontId="13" fillId="0" borderId="0" xfId="0" applyNumberFormat="1" applyFont="1" applyBorder="1" applyAlignment="1">
      <alignment horizontal="left" indent="1"/>
    </xf>
    <xf numFmtId="164" fontId="13" fillId="0" borderId="0" xfId="0" applyNumberFormat="1" applyFont="1" applyBorder="1" applyAlignment="1">
      <alignment horizontal="center" vertical="center" wrapText="1"/>
    </xf>
    <xf numFmtId="164" fontId="13" fillId="0" borderId="0" xfId="0" applyNumberFormat="1" applyFont="1" applyBorder="1" applyAlignment="1">
      <alignment horizontal="left" indent="2"/>
    </xf>
    <xf numFmtId="6" fontId="4" fillId="0" borderId="0" xfId="0" applyNumberFormat="1" applyFont="1"/>
    <xf numFmtId="0" fontId="13" fillId="0" borderId="4" xfId="0" applyFont="1" applyBorder="1" applyAlignment="1">
      <alignment horizontal="left" indent="1"/>
    </xf>
    <xf numFmtId="0" fontId="13" fillId="0" borderId="4" xfId="0" applyFont="1" applyBorder="1" applyAlignment="1">
      <alignment horizontal="center" vertical="center"/>
    </xf>
    <xf numFmtId="165" fontId="13" fillId="0" borderId="4" xfId="1" applyNumberFormat="1" applyFont="1" applyBorder="1" applyAlignment="1">
      <alignment horizontal="right" vertical="center"/>
    </xf>
    <xf numFmtId="0" fontId="21" fillId="0" borderId="3" xfId="0" applyFont="1" applyBorder="1" applyAlignment="1">
      <alignment horizontal="left" vertical="center" wrapText="1"/>
    </xf>
    <xf numFmtId="0" fontId="4" fillId="0" borderId="0" xfId="0" applyFont="1" applyAlignment="1">
      <alignment horizontal="center"/>
    </xf>
  </cellXfs>
  <cellStyles count="6">
    <cellStyle name="Comma" xfId="1" builtinId="3"/>
    <cellStyle name="Normal" xfId="0" builtinId="0"/>
    <cellStyle name="ss14" xfId="4"/>
    <cellStyle name="ss15" xfId="5"/>
    <cellStyle name="ss20" xfId="3"/>
    <cellStyle name="ss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24</xdr:col>
      <xdr:colOff>161925</xdr:colOff>
      <xdr:row>0</xdr:row>
      <xdr:rowOff>0</xdr:rowOff>
    </xdr:from>
    <xdr:ext cx="857250" cy="630936"/>
    <xdr:pic>
      <xdr:nvPicPr>
        <xdr:cNvPr id="2" name="Picture 1" descr="flagge-dominica.gif"/>
        <xdr:cNvPicPr>
          <a:picLocks/>
        </xdr:cNvPicPr>
      </xdr:nvPicPr>
      <xdr:blipFill>
        <a:blip xmlns:r="http://schemas.openxmlformats.org/officeDocument/2006/relationships" r:embed="rId1" cstate="print"/>
        <a:srcRect/>
        <a:stretch>
          <a:fillRect/>
        </a:stretch>
      </xdr:blipFill>
      <xdr:spPr bwMode="auto">
        <a:xfrm>
          <a:off x="8286750" y="0"/>
          <a:ext cx="857250" cy="630936"/>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AE53"/>
  <sheetViews>
    <sheetView tabSelected="1" view="pageBreakPreview" zoomScaleNormal="100" zoomScaleSheetLayoutView="100" workbookViewId="0">
      <pane xSplit="12" ySplit="4" topLeftCell="P5" activePane="bottomRight" state="frozen"/>
      <selection activeCell="A3" sqref="A3"/>
      <selection pane="topRight" activeCell="A3" sqref="A3"/>
      <selection pane="bottomLeft" activeCell="A3" sqref="A3"/>
      <selection pane="bottomRight" activeCell="S7" sqref="S7"/>
    </sheetView>
  </sheetViews>
  <sheetFormatPr defaultColWidth="9.140625" defaultRowHeight="14.25" x14ac:dyDescent="0.2"/>
  <cols>
    <col min="1" max="1" width="38.5703125" style="3" customWidth="1"/>
    <col min="2" max="2" width="13.85546875" style="30" customWidth="1"/>
    <col min="3" max="11" width="9.140625" style="3" hidden="1" customWidth="1"/>
    <col min="12" max="12" width="9.5703125" style="3" hidden="1" customWidth="1"/>
    <col min="13" max="15" width="7.7109375" style="3" hidden="1" customWidth="1"/>
    <col min="16" max="26" width="7.7109375" style="3" customWidth="1"/>
    <col min="27" max="16384" width="9.140625" style="3"/>
  </cols>
  <sheetData>
    <row r="1" spans="1:26" customFormat="1" ht="50.1" customHeight="1" x14ac:dyDescent="0.25">
      <c r="A1" s="1" t="s">
        <v>0</v>
      </c>
      <c r="B1" s="1"/>
      <c r="C1" s="1"/>
      <c r="D1" s="1"/>
      <c r="E1" s="1"/>
      <c r="F1" s="1"/>
      <c r="G1" s="1"/>
      <c r="H1" s="1"/>
      <c r="I1" s="1"/>
      <c r="J1" s="1"/>
      <c r="K1" s="1"/>
      <c r="L1" s="1"/>
      <c r="M1" s="1"/>
      <c r="N1" s="1"/>
      <c r="O1" s="1"/>
      <c r="P1" s="1"/>
      <c r="Q1" s="1"/>
      <c r="R1" s="1"/>
      <c r="S1" s="1"/>
      <c r="T1" s="1"/>
      <c r="U1" s="1"/>
      <c r="V1" s="1"/>
      <c r="W1" s="1"/>
      <c r="X1" s="1"/>
      <c r="Y1" s="1"/>
      <c r="Z1" s="1"/>
    </row>
    <row r="2" spans="1:26" ht="15" thickBot="1" x14ac:dyDescent="0.25">
      <c r="A2" s="2"/>
      <c r="B2" s="2"/>
      <c r="C2" s="2"/>
      <c r="D2" s="2"/>
      <c r="E2" s="2"/>
      <c r="F2" s="2"/>
      <c r="G2" s="2"/>
      <c r="H2" s="2"/>
      <c r="I2" s="2"/>
      <c r="J2" s="2"/>
      <c r="K2" s="2"/>
      <c r="L2" s="2"/>
      <c r="M2" s="2"/>
      <c r="N2" s="2"/>
    </row>
    <row r="3" spans="1:26" s="6" customFormat="1" ht="17.25" thickTop="1" thickBot="1" x14ac:dyDescent="0.3">
      <c r="A3" s="4" t="s">
        <v>1</v>
      </c>
      <c r="B3" s="5" t="s">
        <v>2</v>
      </c>
      <c r="C3" s="4">
        <v>2000</v>
      </c>
      <c r="D3" s="4">
        <v>2001</v>
      </c>
      <c r="E3" s="4">
        <v>2002</v>
      </c>
      <c r="F3" s="4">
        <v>2003</v>
      </c>
      <c r="G3" s="4">
        <v>2004</v>
      </c>
      <c r="H3" s="4">
        <v>2005</v>
      </c>
      <c r="I3" s="4">
        <v>2006</v>
      </c>
      <c r="J3" s="4">
        <v>2007</v>
      </c>
      <c r="K3" s="4">
        <v>2008</v>
      </c>
      <c r="L3" s="4">
        <v>2009</v>
      </c>
      <c r="M3" s="4">
        <v>2010</v>
      </c>
      <c r="N3" s="4">
        <v>2011</v>
      </c>
      <c r="O3" s="4">
        <v>2012</v>
      </c>
      <c r="P3" s="4">
        <v>2013</v>
      </c>
      <c r="Q3" s="4">
        <v>2014</v>
      </c>
      <c r="R3" s="4">
        <v>2015</v>
      </c>
      <c r="S3" s="4">
        <v>2016</v>
      </c>
      <c r="T3" s="4">
        <v>2017</v>
      </c>
      <c r="U3" s="4">
        <v>2018</v>
      </c>
      <c r="V3" s="4">
        <v>2019</v>
      </c>
      <c r="W3" s="4">
        <v>2020</v>
      </c>
      <c r="X3" s="4">
        <v>2021</v>
      </c>
      <c r="Y3" s="4">
        <v>2022</v>
      </c>
      <c r="Z3" s="4">
        <v>2023</v>
      </c>
    </row>
    <row r="4" spans="1:26" ht="15.75" customHeight="1" thickTop="1" x14ac:dyDescent="0.2">
      <c r="A4" s="7" t="s">
        <v>3</v>
      </c>
      <c r="B4" s="7"/>
      <c r="C4" s="7"/>
      <c r="D4" s="7"/>
      <c r="E4" s="7"/>
      <c r="F4" s="7"/>
      <c r="G4" s="7"/>
      <c r="H4" s="7"/>
      <c r="I4" s="7"/>
      <c r="J4" s="7"/>
      <c r="K4" s="7"/>
      <c r="L4" s="7"/>
      <c r="M4" s="7"/>
      <c r="N4" s="7"/>
      <c r="O4" s="7"/>
      <c r="P4" s="7"/>
      <c r="Q4" s="7"/>
      <c r="R4" s="7"/>
      <c r="S4" s="7"/>
      <c r="T4" s="7"/>
      <c r="U4" s="7"/>
      <c r="V4" s="7"/>
      <c r="W4" s="7"/>
      <c r="X4" s="7"/>
      <c r="Y4" s="7"/>
      <c r="Z4" s="7"/>
    </row>
    <row r="5" spans="1:26" ht="22.5" x14ac:dyDescent="0.2">
      <c r="A5" s="8" t="s">
        <v>4</v>
      </c>
      <c r="B5" s="9" t="s">
        <v>5</v>
      </c>
      <c r="C5" s="10">
        <v>32.58</v>
      </c>
      <c r="D5" s="10">
        <v>33.479999999999997</v>
      </c>
      <c r="E5" s="10">
        <v>34.21</v>
      </c>
      <c r="F5" s="10">
        <v>32.47</v>
      </c>
      <c r="G5" s="10">
        <v>30.34</v>
      </c>
      <c r="H5" s="10">
        <v>27.57</v>
      </c>
      <c r="I5" s="10">
        <v>25.47</v>
      </c>
      <c r="J5" s="10">
        <v>25.5</v>
      </c>
      <c r="K5" s="10">
        <v>24.688571307647798</v>
      </c>
      <c r="L5" s="10">
        <v>23.164722233921601</v>
      </c>
      <c r="M5" s="10">
        <v>21.6741321388578</v>
      </c>
      <c r="N5" s="10">
        <v>20.904096600574501</v>
      </c>
      <c r="O5" s="10">
        <v>22.5376159013936</v>
      </c>
      <c r="P5" s="10">
        <v>23.6795580110497</v>
      </c>
      <c r="Q5" s="10">
        <v>23.139902933108299</v>
      </c>
      <c r="R5" s="10">
        <v>28.9184215332312</v>
      </c>
      <c r="S5" s="10">
        <v>22</v>
      </c>
      <c r="T5" s="10">
        <v>18</v>
      </c>
      <c r="U5" s="10">
        <v>4</v>
      </c>
      <c r="V5" s="10">
        <v>7</v>
      </c>
      <c r="W5" s="10">
        <v>9</v>
      </c>
      <c r="X5" s="10">
        <v>11.099399999999999</v>
      </c>
      <c r="Y5" s="10" t="s">
        <v>6</v>
      </c>
      <c r="Z5" s="10" t="s">
        <v>6</v>
      </c>
    </row>
    <row r="6" spans="1:26" ht="22.5" x14ac:dyDescent="0.2">
      <c r="A6" s="8" t="s">
        <v>7</v>
      </c>
      <c r="B6" s="9" t="s">
        <v>5</v>
      </c>
      <c r="C6" s="10">
        <v>1.72</v>
      </c>
      <c r="D6" s="10">
        <v>11.1</v>
      </c>
      <c r="E6" s="10">
        <v>17.57</v>
      </c>
      <c r="F6" s="10">
        <v>34.369999999999997</v>
      </c>
      <c r="G6" s="10">
        <v>60.56</v>
      </c>
      <c r="H6" s="10">
        <v>75.44</v>
      </c>
      <c r="I6" s="10">
        <v>104.08</v>
      </c>
      <c r="J6" s="10">
        <v>130.05000000000001</v>
      </c>
      <c r="K6" s="10">
        <v>128.380570799769</v>
      </c>
      <c r="L6" s="10">
        <v>138.28637212371399</v>
      </c>
      <c r="M6" s="10">
        <v>147.77015677491599</v>
      </c>
      <c r="N6" s="10">
        <v>151.878189575839</v>
      </c>
      <c r="O6" s="10">
        <v>151.712842152018</v>
      </c>
      <c r="P6" s="10">
        <v>129.24723756906101</v>
      </c>
      <c r="Q6" s="10">
        <v>103.94035309840299</v>
      </c>
      <c r="R6" s="10">
        <v>108.528721745361</v>
      </c>
      <c r="S6" s="10">
        <v>108</v>
      </c>
      <c r="T6" s="10">
        <v>105</v>
      </c>
      <c r="U6" s="10">
        <v>105</v>
      </c>
      <c r="V6" s="10">
        <v>104</v>
      </c>
      <c r="W6" s="10">
        <v>103</v>
      </c>
      <c r="X6" s="10">
        <v>92.513599999999997</v>
      </c>
      <c r="Y6" s="10">
        <v>85.189899999999994</v>
      </c>
      <c r="Z6" s="10" t="s">
        <v>6</v>
      </c>
    </row>
    <row r="7" spans="1:26" ht="22.5" x14ac:dyDescent="0.2">
      <c r="A7" s="8" t="s">
        <v>8</v>
      </c>
      <c r="B7" s="9" t="s">
        <v>5</v>
      </c>
      <c r="C7" s="10">
        <v>3.95</v>
      </c>
      <c r="D7" s="10">
        <v>5.51</v>
      </c>
      <c r="E7" s="10">
        <v>7.11</v>
      </c>
      <c r="F7" s="10">
        <v>7.9</v>
      </c>
      <c r="G7" s="10">
        <v>8.7200000000000006</v>
      </c>
      <c r="H7" s="10" t="s">
        <v>6</v>
      </c>
      <c r="I7" s="10" t="s">
        <v>6</v>
      </c>
      <c r="J7" s="10" t="s">
        <v>6</v>
      </c>
      <c r="K7" s="10">
        <v>0</v>
      </c>
      <c r="L7" s="10" t="s">
        <v>6</v>
      </c>
      <c r="M7" s="10">
        <v>14.02</v>
      </c>
      <c r="N7" s="10" t="s">
        <v>6</v>
      </c>
      <c r="O7" s="10" t="s">
        <v>6</v>
      </c>
      <c r="P7" s="10" t="s">
        <v>6</v>
      </c>
      <c r="Q7" s="10" t="s">
        <v>6</v>
      </c>
      <c r="R7" s="10" t="s">
        <v>6</v>
      </c>
      <c r="S7" s="10" t="s">
        <v>6</v>
      </c>
      <c r="T7" s="10" t="s">
        <v>6</v>
      </c>
      <c r="U7" s="10" t="s">
        <v>6</v>
      </c>
      <c r="V7" s="10" t="s">
        <v>6</v>
      </c>
      <c r="W7" s="10" t="s">
        <v>6</v>
      </c>
      <c r="X7" s="10" t="s">
        <v>6</v>
      </c>
      <c r="Y7" s="10" t="s">
        <v>6</v>
      </c>
      <c r="Z7" s="10" t="s">
        <v>6</v>
      </c>
    </row>
    <row r="8" spans="1:26" ht="22.5" x14ac:dyDescent="0.2">
      <c r="A8" s="8" t="s">
        <v>9</v>
      </c>
      <c r="B8" s="9" t="s">
        <v>5</v>
      </c>
      <c r="C8" s="10">
        <v>0.114812210278563</v>
      </c>
      <c r="D8" s="10">
        <v>0.25122021246052301</v>
      </c>
      <c r="E8" s="10">
        <v>3.2060281351173301</v>
      </c>
      <c r="F8" s="10">
        <v>3.7840075366125201</v>
      </c>
      <c r="G8" s="10">
        <v>4.6256665481692103</v>
      </c>
      <c r="H8" s="10">
        <v>4.8198236511581802</v>
      </c>
      <c r="I8" s="10">
        <v>6.0828971565992402</v>
      </c>
      <c r="J8" s="10" t="s">
        <v>6</v>
      </c>
      <c r="K8" s="10" t="s">
        <v>6</v>
      </c>
      <c r="L8" s="10">
        <v>10.303312590000001</v>
      </c>
      <c r="M8" s="10">
        <v>11.725782329999999</v>
      </c>
      <c r="N8" s="10">
        <v>11.713858650000001</v>
      </c>
      <c r="O8" s="10">
        <v>11.9777355</v>
      </c>
      <c r="P8" s="10">
        <v>15.020558749999999</v>
      </c>
      <c r="Q8" s="10">
        <v>15.17197721</v>
      </c>
      <c r="R8" s="10">
        <v>21.295815009999998</v>
      </c>
      <c r="S8" s="10">
        <v>23.3</v>
      </c>
      <c r="T8" s="10">
        <v>21.4</v>
      </c>
      <c r="U8" s="10">
        <v>7.5</v>
      </c>
      <c r="V8" s="10">
        <v>20.3</v>
      </c>
      <c r="W8" s="10">
        <v>25.3</v>
      </c>
      <c r="X8" s="10">
        <v>20.956199999999999</v>
      </c>
      <c r="Y8" s="10">
        <v>20.860099999999999</v>
      </c>
      <c r="Z8" s="10" t="s">
        <v>6</v>
      </c>
    </row>
    <row r="9" spans="1:26" ht="22.5" x14ac:dyDescent="0.2">
      <c r="A9" s="8" t="s">
        <v>10</v>
      </c>
      <c r="B9" s="9" t="s">
        <v>5</v>
      </c>
      <c r="C9" s="10"/>
      <c r="D9" s="10"/>
      <c r="E9" s="10"/>
      <c r="F9" s="10"/>
      <c r="G9" s="10"/>
      <c r="H9" s="10"/>
      <c r="I9" s="10"/>
      <c r="J9" s="10"/>
      <c r="K9" s="10"/>
      <c r="L9" s="10">
        <v>0</v>
      </c>
      <c r="M9" s="10" t="s">
        <v>6</v>
      </c>
      <c r="N9" s="10" t="s">
        <v>6</v>
      </c>
      <c r="O9" s="10" t="s">
        <v>6</v>
      </c>
      <c r="P9" s="10" t="s">
        <v>6</v>
      </c>
      <c r="Q9" s="10">
        <v>29.8361117</v>
      </c>
      <c r="R9" s="10">
        <v>43.08613012</v>
      </c>
      <c r="S9" s="10">
        <v>41.9</v>
      </c>
      <c r="T9" s="10">
        <v>41.3</v>
      </c>
      <c r="U9" s="10">
        <v>54.5</v>
      </c>
      <c r="V9" s="10">
        <v>39.5</v>
      </c>
      <c r="W9" s="10">
        <v>65.5</v>
      </c>
      <c r="X9" s="10">
        <v>73.079700000000003</v>
      </c>
      <c r="Y9" s="10">
        <v>78.004099999999994</v>
      </c>
      <c r="Z9" s="10" t="s">
        <v>6</v>
      </c>
    </row>
    <row r="10" spans="1:26" s="12" customFormat="1" ht="14.25" customHeight="1" x14ac:dyDescent="0.2">
      <c r="A10" s="11" t="s">
        <v>11</v>
      </c>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5" customHeight="1" x14ac:dyDescent="0.2">
      <c r="A11" s="8" t="s">
        <v>12</v>
      </c>
      <c r="B11" s="13" t="s">
        <v>13</v>
      </c>
      <c r="C11" s="10">
        <v>8.8148441976288101</v>
      </c>
      <c r="D11" s="10">
        <v>13.2452280386761</v>
      </c>
      <c r="E11" s="10">
        <v>18.424892767124099</v>
      </c>
      <c r="F11" s="10">
        <v>23.6204198529629</v>
      </c>
      <c r="G11" s="10">
        <v>30.3196130921568</v>
      </c>
      <c r="H11" s="10">
        <v>38.543643263757097</v>
      </c>
      <c r="I11" s="10">
        <v>39.39817430347</v>
      </c>
      <c r="J11" s="10">
        <v>40.274463007159902</v>
      </c>
      <c r="K11" s="10">
        <v>41.16</v>
      </c>
      <c r="L11" s="10">
        <v>0</v>
      </c>
      <c r="M11" s="10">
        <v>47.45</v>
      </c>
      <c r="N11" s="10">
        <v>48.6</v>
      </c>
      <c r="O11" s="10">
        <v>49.8</v>
      </c>
      <c r="P11" s="10">
        <v>51</v>
      </c>
      <c r="Q11" s="10">
        <v>57.5</v>
      </c>
      <c r="R11" s="10">
        <v>65</v>
      </c>
      <c r="S11" s="10">
        <v>67.03</v>
      </c>
      <c r="T11" s="10">
        <v>69.619668794203903</v>
      </c>
      <c r="U11" s="10">
        <v>0</v>
      </c>
      <c r="V11" s="10">
        <v>73.381948484324695</v>
      </c>
      <c r="W11" s="10">
        <v>77.065047901278504</v>
      </c>
      <c r="X11" s="10">
        <v>80.933005060433999</v>
      </c>
      <c r="Y11" s="10" t="s">
        <v>6</v>
      </c>
      <c r="Z11" s="10" t="s">
        <v>6</v>
      </c>
    </row>
    <row r="12" spans="1:26" x14ac:dyDescent="0.2">
      <c r="A12" s="14" t="s">
        <v>14</v>
      </c>
      <c r="B12" s="13" t="s">
        <v>13</v>
      </c>
      <c r="C12" s="15" t="s">
        <v>6</v>
      </c>
      <c r="D12" s="15" t="s">
        <v>6</v>
      </c>
      <c r="E12" s="15" t="s">
        <v>6</v>
      </c>
      <c r="F12" s="15" t="s">
        <v>6</v>
      </c>
      <c r="G12" s="15" t="s">
        <v>6</v>
      </c>
      <c r="H12" s="15" t="s">
        <v>6</v>
      </c>
      <c r="I12" s="15" t="s">
        <v>6</v>
      </c>
      <c r="J12" s="15" t="s">
        <v>6</v>
      </c>
      <c r="K12" s="15" t="s">
        <v>6</v>
      </c>
      <c r="L12" s="15" t="s">
        <v>6</v>
      </c>
      <c r="M12" s="15" t="s">
        <v>6</v>
      </c>
      <c r="N12" s="15" t="s">
        <v>6</v>
      </c>
      <c r="O12" s="15" t="s">
        <v>6</v>
      </c>
      <c r="P12" s="15" t="s">
        <v>6</v>
      </c>
      <c r="Q12" s="15" t="s">
        <v>6</v>
      </c>
      <c r="R12" s="15" t="s">
        <v>6</v>
      </c>
      <c r="S12" s="15" t="s">
        <v>6</v>
      </c>
      <c r="T12" s="15" t="s">
        <v>6</v>
      </c>
      <c r="U12" s="15" t="s">
        <v>6</v>
      </c>
      <c r="V12" s="15" t="s">
        <v>6</v>
      </c>
      <c r="W12" s="15" t="s">
        <v>6</v>
      </c>
      <c r="X12" s="15" t="s">
        <v>6</v>
      </c>
      <c r="Y12" s="15" t="s">
        <v>6</v>
      </c>
      <c r="Z12" s="15" t="s">
        <v>6</v>
      </c>
    </row>
    <row r="13" spans="1:26" x14ac:dyDescent="0.2">
      <c r="A13" s="14" t="s">
        <v>15</v>
      </c>
      <c r="B13" s="13" t="s">
        <v>13</v>
      </c>
      <c r="C13" s="15" t="s">
        <v>6</v>
      </c>
      <c r="D13" s="15" t="s">
        <v>6</v>
      </c>
      <c r="E13" s="15" t="s">
        <v>6</v>
      </c>
      <c r="F13" s="15" t="s">
        <v>6</v>
      </c>
      <c r="G13" s="15" t="s">
        <v>6</v>
      </c>
      <c r="H13" s="15" t="s">
        <v>6</v>
      </c>
      <c r="I13" s="15" t="s">
        <v>6</v>
      </c>
      <c r="J13" s="15" t="s">
        <v>6</v>
      </c>
      <c r="K13" s="15" t="s">
        <v>6</v>
      </c>
      <c r="L13" s="15" t="s">
        <v>6</v>
      </c>
      <c r="M13" s="15" t="s">
        <v>6</v>
      </c>
      <c r="N13" s="15" t="s">
        <v>6</v>
      </c>
      <c r="O13" s="15" t="s">
        <v>6</v>
      </c>
      <c r="P13" s="15" t="s">
        <v>6</v>
      </c>
      <c r="Q13" s="15" t="s">
        <v>6</v>
      </c>
      <c r="R13" s="15" t="s">
        <v>6</v>
      </c>
      <c r="S13" s="15" t="s">
        <v>6</v>
      </c>
      <c r="T13" s="15" t="s">
        <v>6</v>
      </c>
      <c r="U13" s="15" t="s">
        <v>6</v>
      </c>
      <c r="V13" s="15" t="s">
        <v>6</v>
      </c>
      <c r="W13" s="15" t="s">
        <v>6</v>
      </c>
      <c r="X13" s="15" t="s">
        <v>6</v>
      </c>
      <c r="Y13" s="15" t="s">
        <v>6</v>
      </c>
      <c r="Z13" s="15" t="s">
        <v>6</v>
      </c>
    </row>
    <row r="14" spans="1:26" ht="22.5" x14ac:dyDescent="0.2">
      <c r="A14" s="14" t="s">
        <v>16</v>
      </c>
      <c r="B14" s="13" t="s">
        <v>13</v>
      </c>
      <c r="C14" s="15" t="s">
        <v>6</v>
      </c>
      <c r="D14" s="15" t="s">
        <v>6</v>
      </c>
      <c r="E14" s="15" t="s">
        <v>6</v>
      </c>
      <c r="F14" s="15" t="s">
        <v>6</v>
      </c>
      <c r="G14" s="15" t="s">
        <v>6</v>
      </c>
      <c r="H14" s="15" t="s">
        <v>6</v>
      </c>
      <c r="I14" s="15" t="s">
        <v>6</v>
      </c>
      <c r="J14" s="15" t="s">
        <v>6</v>
      </c>
      <c r="K14" s="15" t="s">
        <v>6</v>
      </c>
      <c r="L14" s="15" t="s">
        <v>6</v>
      </c>
      <c r="M14" s="15" t="s">
        <v>6</v>
      </c>
      <c r="N14" s="15" t="s">
        <v>6</v>
      </c>
      <c r="O14" s="15" t="s">
        <v>6</v>
      </c>
      <c r="P14" s="15" t="s">
        <v>6</v>
      </c>
      <c r="Q14" s="15" t="s">
        <v>6</v>
      </c>
      <c r="R14" s="15" t="s">
        <v>6</v>
      </c>
      <c r="S14" s="15" t="s">
        <v>6</v>
      </c>
      <c r="T14" s="15" t="s">
        <v>6</v>
      </c>
      <c r="U14" s="15" t="s">
        <v>6</v>
      </c>
      <c r="V14" s="15" t="s">
        <v>6</v>
      </c>
      <c r="W14" s="15" t="s">
        <v>6</v>
      </c>
      <c r="X14" s="15" t="s">
        <v>6</v>
      </c>
      <c r="Y14" s="15" t="s">
        <v>6</v>
      </c>
      <c r="Z14" s="15" t="s">
        <v>6</v>
      </c>
    </row>
    <row r="15" spans="1:26" ht="22.5" x14ac:dyDescent="0.2">
      <c r="A15" s="14" t="s">
        <v>17</v>
      </c>
      <c r="B15" s="13" t="s">
        <v>13</v>
      </c>
      <c r="C15" s="15" t="s">
        <v>6</v>
      </c>
      <c r="D15" s="15" t="s">
        <v>6</v>
      </c>
      <c r="E15" s="15" t="s">
        <v>6</v>
      </c>
      <c r="F15" s="15" t="s">
        <v>6</v>
      </c>
      <c r="G15" s="15" t="s">
        <v>6</v>
      </c>
      <c r="H15" s="15" t="s">
        <v>6</v>
      </c>
      <c r="I15" s="15" t="s">
        <v>6</v>
      </c>
      <c r="J15" s="15" t="s">
        <v>6</v>
      </c>
      <c r="K15" s="15" t="s">
        <v>6</v>
      </c>
      <c r="L15" s="15" t="s">
        <v>6</v>
      </c>
      <c r="M15" s="15" t="s">
        <v>6</v>
      </c>
      <c r="N15" s="15" t="s">
        <v>6</v>
      </c>
      <c r="O15" s="15" t="s">
        <v>6</v>
      </c>
      <c r="P15" s="15" t="s">
        <v>6</v>
      </c>
      <c r="Q15" s="15" t="s">
        <v>6</v>
      </c>
      <c r="R15" s="15" t="s">
        <v>6</v>
      </c>
      <c r="S15" s="15" t="s">
        <v>6</v>
      </c>
      <c r="T15" s="15" t="s">
        <v>6</v>
      </c>
      <c r="U15" s="15" t="s">
        <v>6</v>
      </c>
      <c r="V15" s="15" t="s">
        <v>6</v>
      </c>
      <c r="W15" s="15" t="s">
        <v>6</v>
      </c>
      <c r="X15" s="15" t="s">
        <v>6</v>
      </c>
      <c r="Y15" s="15" t="s">
        <v>6</v>
      </c>
      <c r="Z15" s="15" t="s">
        <v>6</v>
      </c>
    </row>
    <row r="16" spans="1:26" ht="22.5" x14ac:dyDescent="0.2">
      <c r="A16" s="14" t="s">
        <v>18</v>
      </c>
      <c r="B16" s="13" t="s">
        <v>13</v>
      </c>
      <c r="C16" s="15">
        <v>8.5500000000000007</v>
      </c>
      <c r="D16" s="15" t="s">
        <v>6</v>
      </c>
      <c r="E16" s="15" t="s">
        <v>6</v>
      </c>
      <c r="F16" s="15" t="s">
        <v>6</v>
      </c>
      <c r="G16" s="15" t="s">
        <v>6</v>
      </c>
      <c r="H16" s="15" t="s">
        <v>6</v>
      </c>
      <c r="I16" s="15" t="s">
        <v>6</v>
      </c>
      <c r="J16" s="15" t="s">
        <v>6</v>
      </c>
      <c r="K16" s="15" t="s">
        <v>6</v>
      </c>
      <c r="L16" s="15" t="s">
        <v>6</v>
      </c>
      <c r="M16" s="15" t="s">
        <v>6</v>
      </c>
      <c r="N16" s="15" t="s">
        <v>19</v>
      </c>
      <c r="O16" s="15" t="s">
        <v>6</v>
      </c>
      <c r="P16" s="15" t="s">
        <v>6</v>
      </c>
      <c r="Q16" s="15" t="s">
        <v>6</v>
      </c>
      <c r="R16" s="15" t="s">
        <v>6</v>
      </c>
      <c r="S16" s="15" t="s">
        <v>6</v>
      </c>
      <c r="T16" s="15" t="s">
        <v>6</v>
      </c>
      <c r="U16" s="15" t="s">
        <v>6</v>
      </c>
      <c r="V16" s="15" t="s">
        <v>6</v>
      </c>
      <c r="W16" s="15" t="s">
        <v>6</v>
      </c>
      <c r="X16" s="15" t="s">
        <v>6</v>
      </c>
      <c r="Y16" s="15" t="s">
        <v>6</v>
      </c>
      <c r="Z16" s="15" t="s">
        <v>6</v>
      </c>
    </row>
    <row r="17" spans="1:26" x14ac:dyDescent="0.2">
      <c r="A17" s="14" t="s">
        <v>20</v>
      </c>
      <c r="B17" s="13" t="s">
        <v>13</v>
      </c>
      <c r="C17" s="15">
        <v>12.69</v>
      </c>
      <c r="D17" s="15" t="s">
        <v>6</v>
      </c>
      <c r="E17" s="15" t="s">
        <v>6</v>
      </c>
      <c r="F17" s="15" t="s">
        <v>6</v>
      </c>
      <c r="G17" s="15" t="s">
        <v>6</v>
      </c>
      <c r="H17" s="15" t="s">
        <v>6</v>
      </c>
      <c r="I17" s="15" t="s">
        <v>6</v>
      </c>
      <c r="J17" s="15" t="s">
        <v>6</v>
      </c>
      <c r="K17" s="15" t="s">
        <v>6</v>
      </c>
      <c r="L17" s="15" t="s">
        <v>6</v>
      </c>
      <c r="M17" s="15" t="s">
        <v>6</v>
      </c>
      <c r="N17" s="15" t="s">
        <v>21</v>
      </c>
      <c r="O17" s="15" t="s">
        <v>6</v>
      </c>
      <c r="P17" s="15" t="s">
        <v>6</v>
      </c>
      <c r="Q17" s="15" t="s">
        <v>6</v>
      </c>
      <c r="R17" s="15" t="s">
        <v>6</v>
      </c>
      <c r="S17" s="15" t="s">
        <v>6</v>
      </c>
      <c r="T17" s="15" t="s">
        <v>6</v>
      </c>
      <c r="U17" s="15" t="s">
        <v>6</v>
      </c>
      <c r="V17" s="15" t="s">
        <v>6</v>
      </c>
      <c r="W17" s="15" t="s">
        <v>6</v>
      </c>
      <c r="X17" s="15" t="s">
        <v>6</v>
      </c>
      <c r="Y17" s="15" t="s">
        <v>6</v>
      </c>
      <c r="Z17" s="15" t="s">
        <v>6</v>
      </c>
    </row>
    <row r="18" spans="1:26" x14ac:dyDescent="0.2">
      <c r="A18" s="14" t="s">
        <v>22</v>
      </c>
      <c r="B18" s="13" t="s">
        <v>13</v>
      </c>
      <c r="C18" s="15">
        <v>87.8</v>
      </c>
      <c r="D18" s="15" t="s">
        <v>6</v>
      </c>
      <c r="E18" s="15" t="s">
        <v>6</v>
      </c>
      <c r="F18" s="15" t="s">
        <v>6</v>
      </c>
      <c r="G18" s="15" t="s">
        <v>6</v>
      </c>
      <c r="H18" s="15" t="s">
        <v>6</v>
      </c>
      <c r="I18" s="15" t="s">
        <v>6</v>
      </c>
      <c r="J18" s="15" t="s">
        <v>6</v>
      </c>
      <c r="K18" s="15" t="s">
        <v>6</v>
      </c>
      <c r="L18" s="15" t="s">
        <v>6</v>
      </c>
      <c r="M18" s="15" t="s">
        <v>6</v>
      </c>
      <c r="N18" s="15" t="s">
        <v>6</v>
      </c>
      <c r="O18" s="15" t="s">
        <v>6</v>
      </c>
      <c r="P18" s="15" t="s">
        <v>6</v>
      </c>
      <c r="Q18" s="15" t="s">
        <v>6</v>
      </c>
      <c r="R18" s="15" t="s">
        <v>6</v>
      </c>
      <c r="S18" s="15" t="s">
        <v>6</v>
      </c>
      <c r="T18" s="15" t="s">
        <v>6</v>
      </c>
      <c r="U18" s="15" t="s">
        <v>6</v>
      </c>
      <c r="V18" s="15" t="s">
        <v>6</v>
      </c>
      <c r="W18" s="15" t="s">
        <v>6</v>
      </c>
      <c r="X18" s="15" t="s">
        <v>6</v>
      </c>
      <c r="Y18" s="15" t="s">
        <v>6</v>
      </c>
      <c r="Z18" s="15" t="s">
        <v>6</v>
      </c>
    </row>
    <row r="19" spans="1:26" s="12" customFormat="1" ht="14.25" customHeight="1" x14ac:dyDescent="0.2">
      <c r="A19" s="11" t="s">
        <v>23</v>
      </c>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x14ac:dyDescent="0.2">
      <c r="A20" s="16" t="s">
        <v>24</v>
      </c>
      <c r="B20" s="17"/>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ht="22.5" x14ac:dyDescent="0.2">
      <c r="A21" s="19" t="s">
        <v>25</v>
      </c>
      <c r="B21" s="13" t="s">
        <v>26</v>
      </c>
      <c r="C21" s="10">
        <v>7.4069978375821854</v>
      </c>
      <c r="D21" s="10">
        <v>7.322133834414819</v>
      </c>
      <c r="E21" s="10">
        <v>7.2433946988420175</v>
      </c>
      <c r="F21" s="10">
        <v>8.9201838263510709</v>
      </c>
      <c r="G21" s="10">
        <v>11.009170214894509</v>
      </c>
      <c r="H21" s="10">
        <v>9.2258171934425253</v>
      </c>
      <c r="I21" s="10">
        <v>7.3459603526089667</v>
      </c>
      <c r="J21" s="10">
        <v>6.7569434170390101</v>
      </c>
      <c r="K21" s="10">
        <v>4.6045557556275707</v>
      </c>
      <c r="L21" s="10">
        <v>5.998639574106952</v>
      </c>
      <c r="M21" s="10">
        <v>6.3102303822697676</v>
      </c>
      <c r="N21" s="10">
        <v>6.0824521741316664</v>
      </c>
      <c r="O21" s="10">
        <v>5.5560587853053303</v>
      </c>
      <c r="P21" s="10">
        <v>4.9107416843567995</v>
      </c>
      <c r="Q21" s="10">
        <v>7.9302187290660102</v>
      </c>
      <c r="R21" s="10">
        <v>7.2631623697544221</v>
      </c>
      <c r="S21" s="10">
        <v>6.0843778205009329</v>
      </c>
      <c r="T21" s="10">
        <v>6.358861796142719</v>
      </c>
      <c r="U21" s="10">
        <v>8.5962792029859028</v>
      </c>
      <c r="V21" s="10">
        <v>5.9935570663085977</v>
      </c>
      <c r="W21" s="10">
        <v>7.0995977589611998</v>
      </c>
      <c r="X21" s="10">
        <v>8.3713030051411277</v>
      </c>
      <c r="Y21" s="10">
        <v>5.6104944527755398</v>
      </c>
      <c r="Z21" s="10">
        <v>4.4666678296090234</v>
      </c>
    </row>
    <row r="22" spans="1:26" x14ac:dyDescent="0.2">
      <c r="A22" s="19" t="s">
        <v>27</v>
      </c>
      <c r="B22" s="13" t="s">
        <v>28</v>
      </c>
      <c r="C22" s="10">
        <v>10.90885872076</v>
      </c>
      <c r="D22" s="10">
        <v>9.5842689342399989</v>
      </c>
      <c r="E22" s="10">
        <v>8.37859776939918</v>
      </c>
      <c r="F22" s="10">
        <v>11.318479792620002</v>
      </c>
      <c r="G22" s="10">
        <v>15.93239252952</v>
      </c>
      <c r="H22" s="10">
        <v>15.254531782490002</v>
      </c>
      <c r="I22" s="10">
        <v>12.260108480619998</v>
      </c>
      <c r="J22" s="10">
        <v>13.225646033599999</v>
      </c>
      <c r="K22" s="10">
        <v>10.699820781649999</v>
      </c>
      <c r="L22" s="10">
        <v>13.5026383492</v>
      </c>
      <c r="M22" s="10">
        <v>13.56699532188</v>
      </c>
      <c r="N22" s="10">
        <v>13.5030438265723</v>
      </c>
      <c r="O22" s="20">
        <v>11.7788446248473</v>
      </c>
      <c r="P22" s="20">
        <v>10.155904877418298</v>
      </c>
      <c r="Q22" s="20">
        <v>19.007227552012704</v>
      </c>
      <c r="R22" s="20">
        <v>16.110479937652094</v>
      </c>
      <c r="S22" s="20">
        <v>12.993858117239999</v>
      </c>
      <c r="T22" s="20">
        <v>12.585068896400005</v>
      </c>
      <c r="U22" s="20">
        <v>25.983424016550003</v>
      </c>
      <c r="V22" s="20">
        <v>17.51865581465999</v>
      </c>
      <c r="W22" s="20">
        <v>12.776913149</v>
      </c>
      <c r="X22" s="20">
        <v>15.936515915319994</v>
      </c>
      <c r="Y22" s="20">
        <v>14.977891903944975</v>
      </c>
      <c r="Z22" s="20">
        <v>13.474150755465397</v>
      </c>
    </row>
    <row r="23" spans="1:26" x14ac:dyDescent="0.2">
      <c r="A23" s="21" t="s">
        <v>29</v>
      </c>
      <c r="B23" s="13" t="s">
        <v>28</v>
      </c>
      <c r="C23" s="10">
        <v>4.6589960817399998</v>
      </c>
      <c r="D23" s="10">
        <v>3.60106788041</v>
      </c>
      <c r="E23" s="10">
        <v>3.8052770332317611</v>
      </c>
      <c r="F23" s="10">
        <v>6.7168555053600008</v>
      </c>
      <c r="G23" s="10">
        <v>9.348083302560001</v>
      </c>
      <c r="H23" s="10">
        <v>7.6833937980799991</v>
      </c>
      <c r="I23" s="10">
        <v>5.6889502369699994</v>
      </c>
      <c r="J23" s="10">
        <v>5.5681799873699989</v>
      </c>
      <c r="K23" s="10">
        <v>3.8606468800899996</v>
      </c>
      <c r="L23" s="10">
        <v>4.6701508854</v>
      </c>
      <c r="M23" s="10">
        <v>4.9765653938000005</v>
      </c>
      <c r="N23" s="10">
        <v>3.9499051056465011</v>
      </c>
      <c r="O23" s="10">
        <v>2.9254006005224005</v>
      </c>
      <c r="P23" s="10">
        <v>2.9903174800498999</v>
      </c>
      <c r="Q23" s="10">
        <v>7.4729537159276989</v>
      </c>
      <c r="R23" s="10">
        <v>5.8917811489536991</v>
      </c>
      <c r="S23" s="10">
        <v>4.2134439346999999</v>
      </c>
      <c r="T23" s="10">
        <v>4.3773474745000005</v>
      </c>
      <c r="U23" s="10">
        <v>12.711404695990002</v>
      </c>
      <c r="V23" s="10">
        <v>7.0170207607499977</v>
      </c>
      <c r="W23" s="10">
        <v>3.6706792922800004</v>
      </c>
      <c r="X23" s="10">
        <v>3.7438855153700006</v>
      </c>
      <c r="Y23" s="10">
        <v>4.9548914747332002</v>
      </c>
      <c r="Z23" s="10">
        <v>4.0438308006096007</v>
      </c>
    </row>
    <row r="24" spans="1:26" x14ac:dyDescent="0.2">
      <c r="A24" s="21" t="s">
        <v>30</v>
      </c>
      <c r="B24" s="13" t="s">
        <v>28</v>
      </c>
      <c r="C24" s="10">
        <v>3.8154872956200001</v>
      </c>
      <c r="D24" s="10">
        <v>3.6766996566299999</v>
      </c>
      <c r="E24" s="10">
        <v>2.5375244419069198</v>
      </c>
      <c r="F24" s="10">
        <v>2.4915667676900002</v>
      </c>
      <c r="G24" s="10">
        <v>3.7213430877599998</v>
      </c>
      <c r="H24" s="10">
        <v>3.0639106397900004</v>
      </c>
      <c r="I24" s="10">
        <v>2.9197718950399998</v>
      </c>
      <c r="J24" s="10">
        <v>3.5357605383099999</v>
      </c>
      <c r="K24" s="10">
        <v>4.00159155396</v>
      </c>
      <c r="L24" s="10">
        <v>4.6898308657200003</v>
      </c>
      <c r="M24" s="10">
        <v>4.0167793165500001</v>
      </c>
      <c r="N24" s="10">
        <v>3.5297421665505997</v>
      </c>
      <c r="O24" s="10">
        <v>3.1142368487229999</v>
      </c>
      <c r="P24" s="10">
        <v>3.9077360552229994</v>
      </c>
      <c r="Q24" s="10">
        <v>4.8577106867288995</v>
      </c>
      <c r="R24" s="10">
        <v>5.244867940312</v>
      </c>
      <c r="S24" s="10">
        <v>4.0283056013199987</v>
      </c>
      <c r="T24" s="10">
        <v>3.9272301468399995</v>
      </c>
      <c r="U24" s="10">
        <v>5.3945142351100017</v>
      </c>
      <c r="V24" s="10">
        <v>4.5423039762099995</v>
      </c>
      <c r="W24" s="10">
        <v>4.1396814158700002</v>
      </c>
      <c r="X24" s="10">
        <v>6.4791768541500003</v>
      </c>
      <c r="Y24" s="10">
        <v>3.8206924978221997</v>
      </c>
      <c r="Z24" s="10">
        <v>3.2452927361854997</v>
      </c>
    </row>
    <row r="25" spans="1:26" x14ac:dyDescent="0.2">
      <c r="A25" s="21" t="s">
        <v>31</v>
      </c>
      <c r="B25" s="13" t="s">
        <v>28</v>
      </c>
      <c r="C25" s="10">
        <v>0.27657676045999996</v>
      </c>
      <c r="D25" s="10">
        <v>0.18407129741000006</v>
      </c>
      <c r="E25" s="10">
        <v>0.24089999975909998</v>
      </c>
      <c r="F25" s="10">
        <v>0.14403911521999996</v>
      </c>
      <c r="G25" s="10">
        <v>0.35288496407999997</v>
      </c>
      <c r="H25" s="10">
        <v>0.35431075679999996</v>
      </c>
      <c r="I25" s="10">
        <v>0.31438042636000002</v>
      </c>
      <c r="J25" s="10">
        <v>0.49935579693999999</v>
      </c>
      <c r="K25" s="10">
        <v>0.38705813146000001</v>
      </c>
      <c r="L25" s="10">
        <v>0.41975735801999992</v>
      </c>
      <c r="M25" s="10">
        <v>0.45701287631999993</v>
      </c>
      <c r="N25" s="10">
        <v>0.30133411348040007</v>
      </c>
      <c r="O25" s="10">
        <v>0.35775673853920009</v>
      </c>
      <c r="P25" s="10">
        <v>0.26344589951680009</v>
      </c>
      <c r="Q25" s="10">
        <v>1.6608745131979006</v>
      </c>
      <c r="R25" s="10">
        <v>0.74505378457510019</v>
      </c>
      <c r="S25" s="10">
        <v>0.73125371318999999</v>
      </c>
      <c r="T25" s="10">
        <v>0.55580907381999989</v>
      </c>
      <c r="U25" s="10">
        <v>1.11157777731</v>
      </c>
      <c r="V25" s="10">
        <v>0.82713102472000011</v>
      </c>
      <c r="W25" s="10">
        <v>0.62459974576999999</v>
      </c>
      <c r="X25" s="10">
        <v>0.54473686266999999</v>
      </c>
      <c r="Y25" s="10">
        <v>0.66058152126967007</v>
      </c>
      <c r="Z25" s="10">
        <v>0.66568543801760016</v>
      </c>
    </row>
    <row r="26" spans="1:26" x14ac:dyDescent="0.2">
      <c r="A26" s="21" t="s">
        <v>32</v>
      </c>
      <c r="B26" s="13" t="s">
        <v>28</v>
      </c>
      <c r="C26" s="10">
        <v>1.5107803410699998</v>
      </c>
      <c r="D26" s="10">
        <v>1.5117744141499996</v>
      </c>
      <c r="E26" s="10">
        <v>1.2603148135544997</v>
      </c>
      <c r="F26" s="10">
        <v>1.1655029085700006</v>
      </c>
      <c r="G26" s="10">
        <v>1.64924159856</v>
      </c>
      <c r="H26" s="10">
        <v>3.24454527397</v>
      </c>
      <c r="I26" s="10">
        <v>2.57783038513</v>
      </c>
      <c r="J26" s="10">
        <v>2.7267020881099997</v>
      </c>
      <c r="K26" s="10">
        <v>1.34229384289</v>
      </c>
      <c r="L26" s="10">
        <v>2.2493796024700003</v>
      </c>
      <c r="M26" s="10">
        <v>1.9798498719999997</v>
      </c>
      <c r="N26" s="10">
        <v>3.5777038222926008</v>
      </c>
      <c r="O26" s="10">
        <v>3.4013068875786017</v>
      </c>
      <c r="P26" s="10">
        <v>1.7035722519816001</v>
      </c>
      <c r="Q26" s="10">
        <v>3.4272174468532</v>
      </c>
      <c r="R26" s="10">
        <v>2.552728250972899</v>
      </c>
      <c r="S26" s="10">
        <v>2.51892451811</v>
      </c>
      <c r="T26" s="10">
        <v>2.1168023276400003</v>
      </c>
      <c r="U26" s="10">
        <v>2.58167445536</v>
      </c>
      <c r="V26" s="10">
        <v>3.1145357743499993</v>
      </c>
      <c r="W26" s="10">
        <v>2.2887380816300005</v>
      </c>
      <c r="X26" s="10">
        <v>2.4873923274199998</v>
      </c>
      <c r="Y26" s="10">
        <v>3.1020024498463012</v>
      </c>
      <c r="Z26" s="10">
        <v>2.7617513530606987</v>
      </c>
    </row>
    <row r="27" spans="1:26" x14ac:dyDescent="0.2">
      <c r="A27" s="21" t="s">
        <v>33</v>
      </c>
      <c r="B27" s="13" t="s">
        <v>28</v>
      </c>
      <c r="C27" s="10">
        <v>0.6470182418699999</v>
      </c>
      <c r="D27" s="10">
        <v>0.61065568563999983</v>
      </c>
      <c r="E27" s="10">
        <v>0.53458148094690006</v>
      </c>
      <c r="F27" s="10">
        <v>0.80051549577999992</v>
      </c>
      <c r="G27" s="10">
        <v>0.86083957655999976</v>
      </c>
      <c r="H27" s="10">
        <v>0.90837131385000003</v>
      </c>
      <c r="I27" s="10">
        <v>0.75917553711999985</v>
      </c>
      <c r="J27" s="10">
        <v>0.89564762286999988</v>
      </c>
      <c r="K27" s="10">
        <v>1.1082303732500001</v>
      </c>
      <c r="L27" s="10">
        <v>1.4735196375899999</v>
      </c>
      <c r="M27" s="10">
        <v>2.1367878632099999</v>
      </c>
      <c r="N27" s="10">
        <v>2.1443586186021997</v>
      </c>
      <c r="O27" s="10">
        <v>1.9801435494841002</v>
      </c>
      <c r="P27" s="10">
        <v>1.2908331906470003</v>
      </c>
      <c r="Q27" s="10">
        <v>1.5884711893050001</v>
      </c>
      <c r="R27" s="10">
        <v>1.6760488128384001</v>
      </c>
      <c r="S27" s="10">
        <v>1.5019303499199996</v>
      </c>
      <c r="T27" s="10">
        <v>1.6078798736</v>
      </c>
      <c r="U27" s="10">
        <v>4.1842528527800003</v>
      </c>
      <c r="V27" s="10">
        <v>2.0449109180500002</v>
      </c>
      <c r="W27" s="10">
        <v>2.0536675759600005</v>
      </c>
      <c r="X27" s="10">
        <v>2.6813243557100002</v>
      </c>
      <c r="Y27" s="10">
        <v>2.4397937046482996</v>
      </c>
      <c r="Z27" s="10">
        <v>2.7575904275919996</v>
      </c>
    </row>
    <row r="28" spans="1:26" x14ac:dyDescent="0.2">
      <c r="A28" s="16" t="s">
        <v>34</v>
      </c>
      <c r="B28" s="13"/>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22.5" x14ac:dyDescent="0.2">
      <c r="A29" s="19" t="s">
        <v>35</v>
      </c>
      <c r="B29" s="13" t="s">
        <v>36</v>
      </c>
      <c r="C29" s="10">
        <v>3.1681388687897273E-3</v>
      </c>
      <c r="D29" s="10">
        <v>2.6673248777503099E-3</v>
      </c>
      <c r="E29" s="10">
        <v>3.5051804450927426E-2</v>
      </c>
      <c r="F29" s="10">
        <v>3.4142760615513031E-3</v>
      </c>
      <c r="G29" s="10">
        <v>9.7618692130471852E-3</v>
      </c>
      <c r="H29" s="10">
        <v>2.8888253536106905E-3</v>
      </c>
      <c r="I29" s="10">
        <v>1.4872052919243125E-3</v>
      </c>
      <c r="J29" s="10">
        <v>2.4447895391035276E-3</v>
      </c>
      <c r="K29" s="10">
        <v>4.4484367941939086E-4</v>
      </c>
      <c r="L29" s="10">
        <v>5.792014192209735E-3</v>
      </c>
      <c r="M29" s="10">
        <v>0.54497518937931044</v>
      </c>
      <c r="N29" s="10">
        <v>7.6065685757600008</v>
      </c>
      <c r="O29" s="10">
        <v>6.67980610435069</v>
      </c>
      <c r="P29" s="10">
        <v>0.17387923871589947</v>
      </c>
      <c r="Q29" s="10" t="s">
        <v>6</v>
      </c>
      <c r="R29" s="10" t="s">
        <v>6</v>
      </c>
      <c r="S29" s="10" t="s">
        <v>6</v>
      </c>
      <c r="T29" s="10" t="s">
        <v>6</v>
      </c>
      <c r="U29" s="10" t="s">
        <v>6</v>
      </c>
      <c r="V29" s="10">
        <v>0</v>
      </c>
      <c r="W29" s="10">
        <v>0</v>
      </c>
      <c r="X29" s="10">
        <v>0</v>
      </c>
      <c r="Y29" s="10">
        <v>0</v>
      </c>
      <c r="Z29" s="10">
        <v>0</v>
      </c>
    </row>
    <row r="30" spans="1:26" x14ac:dyDescent="0.2">
      <c r="A30" s="19" t="s">
        <v>35</v>
      </c>
      <c r="B30" s="13" t="s">
        <v>28</v>
      </c>
      <c r="C30" s="10">
        <v>1.6296279999999999E-3</v>
      </c>
      <c r="D30" s="10">
        <v>1.1111099999999998E-3</v>
      </c>
      <c r="E30" s="10">
        <v>1.3537037023500001E-2</v>
      </c>
      <c r="F30" s="10">
        <v>1.2874061200000002E-3</v>
      </c>
      <c r="G30" s="10">
        <v>3.8568828000000001E-3</v>
      </c>
      <c r="H30" s="10">
        <v>1.1296284999999999E-3</v>
      </c>
      <c r="I30" s="10">
        <v>6.018512499999999E-4</v>
      </c>
      <c r="J30" s="10">
        <v>8.7444356999999992E-4</v>
      </c>
      <c r="K30" s="10">
        <v>1.6962945999999998E-4</v>
      </c>
      <c r="L30" s="10">
        <v>1.8518499999999999E-3</v>
      </c>
      <c r="M30" s="10">
        <v>0.15804280492000003</v>
      </c>
      <c r="N30" s="10">
        <v>1.9777078296976001</v>
      </c>
      <c r="O30" s="10">
        <v>1.9371437702617</v>
      </c>
      <c r="P30" s="10">
        <v>6.1570638429300002E-2</v>
      </c>
      <c r="Q30" s="10" t="s">
        <v>6</v>
      </c>
      <c r="R30" s="10" t="s">
        <v>6</v>
      </c>
      <c r="S30" s="10" t="s">
        <v>6</v>
      </c>
      <c r="T30" s="10" t="s">
        <v>6</v>
      </c>
      <c r="U30" s="10" t="s">
        <v>6</v>
      </c>
      <c r="V30" s="10">
        <v>0</v>
      </c>
      <c r="W30" s="10">
        <v>0</v>
      </c>
      <c r="X30" s="10">
        <v>0</v>
      </c>
      <c r="Y30" s="10">
        <v>0</v>
      </c>
      <c r="Z30" s="10">
        <v>0</v>
      </c>
    </row>
    <row r="31" spans="1:26" x14ac:dyDescent="0.2">
      <c r="A31" s="19" t="s">
        <v>37</v>
      </c>
      <c r="B31" s="13" t="s">
        <v>28</v>
      </c>
      <c r="C31" s="10">
        <v>0.20002350367999994</v>
      </c>
      <c r="D31" s="10">
        <v>0.14513318819999999</v>
      </c>
      <c r="E31" s="10">
        <v>0.11031259248227998</v>
      </c>
      <c r="F31" s="10">
        <v>6.8637338769999987E-2</v>
      </c>
      <c r="G31" s="10">
        <v>0.11438221967999999</v>
      </c>
      <c r="H31" s="10">
        <v>0.10822211400000001</v>
      </c>
      <c r="I31" s="10">
        <v>0.11542506975999998</v>
      </c>
      <c r="J31" s="10">
        <v>0.10870507647999998</v>
      </c>
      <c r="K31" s="10">
        <v>0.25058345311999997</v>
      </c>
      <c r="L31" s="10">
        <v>0.23018347352000001</v>
      </c>
      <c r="M31" s="10">
        <v>0.85624544005000014</v>
      </c>
      <c r="N31" s="10">
        <v>2.0769312119556003</v>
      </c>
      <c r="O31" s="10">
        <v>2.9844726192281001</v>
      </c>
      <c r="P31" s="10">
        <v>2.3194066287391997</v>
      </c>
      <c r="Q31" s="10" t="s">
        <v>6</v>
      </c>
      <c r="R31" s="10" t="s">
        <v>6</v>
      </c>
      <c r="S31" s="10" t="s">
        <v>6</v>
      </c>
      <c r="T31" s="10" t="s">
        <v>6</v>
      </c>
      <c r="U31" s="10" t="s">
        <v>6</v>
      </c>
      <c r="V31" s="10">
        <v>1.2226847032400001</v>
      </c>
      <c r="W31" s="10">
        <v>0.11700210522</v>
      </c>
      <c r="X31" s="10">
        <v>0.31981634684999999</v>
      </c>
      <c r="Y31" s="10">
        <v>3.2589701002858993</v>
      </c>
      <c r="Z31" s="10">
        <v>2.7773699337383997</v>
      </c>
    </row>
    <row r="32" spans="1:26" ht="22.5" x14ac:dyDescent="0.2">
      <c r="A32" s="19" t="s">
        <v>37</v>
      </c>
      <c r="B32" s="13" t="s">
        <v>38</v>
      </c>
      <c r="C32" s="10">
        <v>0.36984393195974508</v>
      </c>
      <c r="D32" s="10">
        <v>0.33344603008631241</v>
      </c>
      <c r="E32" s="10">
        <v>0.26326436001565839</v>
      </c>
      <c r="F32" s="10">
        <v>0.17561265522967079</v>
      </c>
      <c r="G32" s="10">
        <v>0.27744667582253657</v>
      </c>
      <c r="H32" s="10">
        <v>0.25901260207397026</v>
      </c>
      <c r="I32" s="10">
        <v>0.27831522606042614</v>
      </c>
      <c r="J32" s="10">
        <v>0.29512712347895131</v>
      </c>
      <c r="K32" s="10">
        <v>0.62655570194212329</v>
      </c>
      <c r="L32" s="10">
        <v>0.67691084970438609</v>
      </c>
      <c r="M32" s="10">
        <v>2.3784595556944446</v>
      </c>
      <c r="N32" s="10">
        <v>6.6997781030825818</v>
      </c>
      <c r="O32" s="10">
        <v>8.0661422141300001</v>
      </c>
      <c r="P32" s="10">
        <v>4.8307888045720944</v>
      </c>
      <c r="Q32" s="10" t="s">
        <v>6</v>
      </c>
      <c r="R32" s="10" t="s">
        <v>6</v>
      </c>
      <c r="S32" s="10" t="s">
        <v>6</v>
      </c>
      <c r="T32" s="10" t="s">
        <v>6</v>
      </c>
      <c r="U32" s="10" t="s">
        <v>6</v>
      </c>
      <c r="V32" s="10">
        <v>9.2691206774707453</v>
      </c>
      <c r="W32" s="10">
        <v>0.93987204651527823</v>
      </c>
      <c r="X32" s="10">
        <v>2.2609544419757608</v>
      </c>
      <c r="Y32" s="10">
        <v>14.54620988211302</v>
      </c>
      <c r="Z32" s="10">
        <v>11.038302113731749</v>
      </c>
    </row>
    <row r="33" spans="1:31" s="12" customFormat="1" ht="14.25" customHeight="1" x14ac:dyDescent="0.2">
      <c r="A33" s="11" t="s">
        <v>39</v>
      </c>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31" x14ac:dyDescent="0.2">
      <c r="A34" s="16" t="s">
        <v>24</v>
      </c>
      <c r="B34" s="13"/>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31" x14ac:dyDescent="0.2">
      <c r="A35" s="19" t="s">
        <v>40</v>
      </c>
      <c r="B35" s="13" t="s">
        <v>28</v>
      </c>
      <c r="C35" s="10">
        <v>5.8888888888888884</v>
      </c>
      <c r="D35" s="10">
        <v>5.6325925925925926</v>
      </c>
      <c r="E35" s="10">
        <v>12.177407407407406</v>
      </c>
      <c r="F35" s="10">
        <v>1.8337037037037034</v>
      </c>
      <c r="G35" s="10">
        <v>1.61</v>
      </c>
      <c r="H35" s="10">
        <v>1.3273370370370368</v>
      </c>
      <c r="I35" s="10">
        <v>3.1330851851851849</v>
      </c>
      <c r="J35" s="10">
        <v>3.1020555555555553</v>
      </c>
      <c r="K35" s="10">
        <v>3.2584185185185182</v>
      </c>
      <c r="L35" s="10">
        <v>2.8795962962962958</v>
      </c>
      <c r="M35" s="10">
        <v>0</v>
      </c>
      <c r="N35" s="10">
        <v>3.1449162962962958</v>
      </c>
      <c r="O35" s="10">
        <v>3.286127037037037</v>
      </c>
      <c r="P35" s="10">
        <v>3.45899</v>
      </c>
      <c r="Q35" s="10">
        <v>5.2666380081481483</v>
      </c>
      <c r="R35" s="10">
        <v>5.4874753859259258</v>
      </c>
      <c r="S35" s="10">
        <v>6.206279437102074</v>
      </c>
      <c r="T35" s="10">
        <v>6.1185185185185178</v>
      </c>
      <c r="U35" s="10">
        <v>4.2888888888888888</v>
      </c>
      <c r="V35" s="10">
        <v>4.1444444444444439</v>
      </c>
      <c r="W35" s="10">
        <v>3.9481481481481477</v>
      </c>
      <c r="X35" s="10">
        <v>4.0111111111111111</v>
      </c>
      <c r="Y35" s="10">
        <v>4.9148148148148145</v>
      </c>
      <c r="Z35" s="10">
        <v>5.4074074074074066</v>
      </c>
    </row>
    <row r="36" spans="1:31" ht="22.5" x14ac:dyDescent="0.2">
      <c r="A36" s="19" t="s">
        <v>41</v>
      </c>
      <c r="B36" s="13" t="s">
        <v>42</v>
      </c>
      <c r="C36" s="10">
        <v>11.176718684099535</v>
      </c>
      <c r="D36" s="10">
        <v>11.25668013796983</v>
      </c>
      <c r="E36" s="10">
        <v>22.602033791205713</v>
      </c>
      <c r="F36" s="10">
        <v>4.0980790587572411</v>
      </c>
      <c r="G36" s="10">
        <v>3.4737097091277156</v>
      </c>
      <c r="H36" s="10">
        <v>2.6444538280963408</v>
      </c>
      <c r="I36" s="10">
        <v>6.0270176836587339</v>
      </c>
      <c r="J36" s="10">
        <v>4.8479176701559021</v>
      </c>
      <c r="K36" s="10">
        <v>4.6585379127718083</v>
      </c>
      <c r="L36" s="10">
        <v>4.3471673373179449</v>
      </c>
      <c r="M36" s="10">
        <v>0</v>
      </c>
      <c r="N36" s="10">
        <v>4.7743999509310742</v>
      </c>
      <c r="O36" s="10">
        <v>4.9369860565388306</v>
      </c>
      <c r="P36" s="10">
        <v>5.3192981716696535</v>
      </c>
      <c r="Q36" s="10">
        <v>3.8773993995214822</v>
      </c>
      <c r="R36" s="10">
        <v>4.184524318469875</v>
      </c>
      <c r="S36" s="10">
        <v>4.3880259682714184</v>
      </c>
      <c r="T36" s="10">
        <v>4.0825404670703076</v>
      </c>
      <c r="U36" s="10">
        <v>2.9753340184994865</v>
      </c>
      <c r="V36" s="10">
        <v>2.6998335223297221</v>
      </c>
      <c r="W36" s="10">
        <v>3.4439311213775725</v>
      </c>
      <c r="X36" s="10">
        <v>3.6080756929637525</v>
      </c>
      <c r="Y36" s="10">
        <v>4.2092241324620954</v>
      </c>
      <c r="Z36" s="10">
        <v>3.6379039693020698</v>
      </c>
    </row>
    <row r="37" spans="1:31" x14ac:dyDescent="0.2">
      <c r="A37" s="16" t="s">
        <v>34</v>
      </c>
      <c r="B37" s="13"/>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31" x14ac:dyDescent="0.2">
      <c r="A38" s="19" t="s">
        <v>43</v>
      </c>
      <c r="B38" s="13" t="s">
        <v>28</v>
      </c>
      <c r="C38" s="10">
        <v>18.844444444444445</v>
      </c>
      <c r="D38" s="10">
        <v>9.4896296296296292</v>
      </c>
      <c r="E38" s="10">
        <v>14.899259259259258</v>
      </c>
      <c r="F38" s="10">
        <v>7.1529629629629623</v>
      </c>
      <c r="G38" s="10">
        <v>8.249629629629629</v>
      </c>
      <c r="H38" s="10">
        <v>8.123555555555555</v>
      </c>
      <c r="I38" s="10">
        <v>9.142281481481481</v>
      </c>
      <c r="J38" s="10">
        <v>12.206237037037036</v>
      </c>
      <c r="K38" s="10">
        <v>11.700266666666666</v>
      </c>
      <c r="L38" s="10">
        <v>9.7467962962962957</v>
      </c>
      <c r="M38" s="10">
        <v>15.566451851851852</v>
      </c>
      <c r="N38" s="10">
        <v>15.384522222222222</v>
      </c>
      <c r="O38" s="10">
        <v>15.431417037037034</v>
      </c>
      <c r="P38" s="10">
        <v>15.587737407407406</v>
      </c>
      <c r="Q38" s="10">
        <v>11.317257225925925</v>
      </c>
      <c r="R38" s="10">
        <v>11.442427228296296</v>
      </c>
      <c r="S38" s="10">
        <v>11.943422627414192</v>
      </c>
      <c r="T38" s="10">
        <v>3.2185185185185183</v>
      </c>
      <c r="U38" s="10">
        <v>2.7407407407407405</v>
      </c>
      <c r="V38" s="10">
        <v>3.0444444444444443</v>
      </c>
      <c r="W38" s="10">
        <v>2.9333333333333331</v>
      </c>
      <c r="X38" s="10">
        <v>2.9777777777777774</v>
      </c>
      <c r="Y38" s="10">
        <v>3.0407407407407407</v>
      </c>
      <c r="Z38" s="10">
        <v>3.1148148148148147</v>
      </c>
    </row>
    <row r="39" spans="1:31" ht="22.5" x14ac:dyDescent="0.2">
      <c r="A39" s="19" t="s">
        <v>44</v>
      </c>
      <c r="B39" s="13" t="s">
        <v>45</v>
      </c>
      <c r="C39" s="10">
        <v>20.993563294272988</v>
      </c>
      <c r="D39" s="10">
        <v>12.347237750106018</v>
      </c>
      <c r="E39" s="10">
        <v>18.728262171089202</v>
      </c>
      <c r="F39" s="10">
        <v>9.2414657721717663</v>
      </c>
      <c r="G39" s="10">
        <v>9.4218734396634787</v>
      </c>
      <c r="H39" s="10">
        <v>9.3969869550313856</v>
      </c>
      <c r="I39" s="10">
        <v>9.1267362159094638</v>
      </c>
      <c r="J39" s="10">
        <v>11.216444546724146</v>
      </c>
      <c r="K39" s="10">
        <v>10.368239676572646</v>
      </c>
      <c r="L39" s="10">
        <v>8.7704338542882656</v>
      </c>
      <c r="M39" s="10">
        <v>11.377459781669007</v>
      </c>
      <c r="N39" s="10">
        <v>9.9392946454350355</v>
      </c>
      <c r="O39" s="10">
        <v>12.6829903415604</v>
      </c>
      <c r="P39" s="10">
        <v>11.590575952922233</v>
      </c>
      <c r="Q39" s="10">
        <v>4.6834797530033541</v>
      </c>
      <c r="R39" s="10">
        <v>4.9035575058981768</v>
      </c>
      <c r="S39" s="10">
        <v>4.890345062362905</v>
      </c>
      <c r="T39" s="10">
        <v>1.6414809217982624</v>
      </c>
      <c r="U39" s="10">
        <v>2.011142818317706</v>
      </c>
      <c r="V39" s="10">
        <v>1.6774825517325824</v>
      </c>
      <c r="W39" s="10">
        <v>3.5284683239775463</v>
      </c>
      <c r="X39" s="10">
        <v>3.0900495791536953</v>
      </c>
      <c r="Y39" s="10">
        <v>2.0421361589931104</v>
      </c>
      <c r="Z39" s="10">
        <v>1.9241769053012103</v>
      </c>
    </row>
    <row r="40" spans="1:31" s="12" customFormat="1" ht="14.25" customHeight="1" x14ac:dyDescent="0.2">
      <c r="A40" s="11" t="s">
        <v>46</v>
      </c>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31" ht="22.5" x14ac:dyDescent="0.2">
      <c r="A41" s="22" t="s">
        <v>47</v>
      </c>
      <c r="B41" s="23" t="s">
        <v>48</v>
      </c>
      <c r="C41" s="15" t="s">
        <v>6</v>
      </c>
      <c r="D41" s="15" t="s">
        <v>6</v>
      </c>
      <c r="E41" s="15" t="s">
        <v>6</v>
      </c>
      <c r="F41" s="15" t="s">
        <v>6</v>
      </c>
      <c r="G41" s="15" t="s">
        <v>6</v>
      </c>
      <c r="H41" s="15" t="s">
        <v>6</v>
      </c>
      <c r="I41" s="15" t="s">
        <v>6</v>
      </c>
      <c r="J41" s="15" t="s">
        <v>6</v>
      </c>
      <c r="K41" s="15" t="s">
        <v>6</v>
      </c>
      <c r="L41" s="15" t="s">
        <v>6</v>
      </c>
      <c r="M41" s="15" t="s">
        <v>6</v>
      </c>
      <c r="N41" s="15" t="s">
        <v>6</v>
      </c>
      <c r="O41" s="15" t="s">
        <v>6</v>
      </c>
      <c r="P41" s="15" t="s">
        <v>6</v>
      </c>
      <c r="Q41" s="15" t="s">
        <v>6</v>
      </c>
      <c r="R41" s="15" t="s">
        <v>6</v>
      </c>
      <c r="S41" s="15" t="s">
        <v>6</v>
      </c>
      <c r="T41" s="15" t="s">
        <v>6</v>
      </c>
      <c r="U41" s="15" t="s">
        <v>6</v>
      </c>
      <c r="V41" s="15" t="s">
        <v>6</v>
      </c>
      <c r="W41" s="15" t="s">
        <v>6</v>
      </c>
      <c r="X41" s="15" t="s">
        <v>6</v>
      </c>
      <c r="Y41" s="15" t="s">
        <v>6</v>
      </c>
      <c r="Z41" s="15" t="s">
        <v>6</v>
      </c>
    </row>
    <row r="42" spans="1:31" x14ac:dyDescent="0.2">
      <c r="A42" s="22" t="s">
        <v>49</v>
      </c>
      <c r="B42" s="23" t="s">
        <v>50</v>
      </c>
      <c r="C42" s="15" t="s">
        <v>6</v>
      </c>
      <c r="D42" s="15" t="s">
        <v>6</v>
      </c>
      <c r="E42" s="15" t="s">
        <v>6</v>
      </c>
      <c r="F42" s="10" t="s">
        <v>6</v>
      </c>
      <c r="G42" s="10" t="s">
        <v>6</v>
      </c>
      <c r="H42" s="10" t="s">
        <v>6</v>
      </c>
      <c r="I42" s="10" t="s">
        <v>6</v>
      </c>
      <c r="J42" s="10" t="s">
        <v>6</v>
      </c>
      <c r="K42" s="10" t="s">
        <v>6</v>
      </c>
      <c r="L42" s="10" t="s">
        <v>6</v>
      </c>
      <c r="M42" s="10" t="s">
        <v>6</v>
      </c>
      <c r="N42" s="10" t="s">
        <v>6</v>
      </c>
      <c r="O42" s="10" t="s">
        <v>6</v>
      </c>
      <c r="P42" s="10" t="s">
        <v>6</v>
      </c>
      <c r="Q42" s="10" t="s">
        <v>6</v>
      </c>
      <c r="R42" s="10" t="s">
        <v>6</v>
      </c>
      <c r="S42" s="10" t="s">
        <v>6</v>
      </c>
      <c r="T42" s="10" t="s">
        <v>6</v>
      </c>
      <c r="U42" s="10" t="s">
        <v>6</v>
      </c>
      <c r="V42" s="10" t="s">
        <v>6</v>
      </c>
      <c r="W42" s="10" t="s">
        <v>6</v>
      </c>
      <c r="X42" s="10" t="s">
        <v>6</v>
      </c>
      <c r="Y42" s="10" t="s">
        <v>6</v>
      </c>
      <c r="Z42" s="10" t="s">
        <v>6</v>
      </c>
    </row>
    <row r="43" spans="1:31" x14ac:dyDescent="0.2">
      <c r="A43" s="24" t="s">
        <v>51</v>
      </c>
      <c r="B43" s="23" t="s">
        <v>50</v>
      </c>
      <c r="C43" s="15" t="s">
        <v>6</v>
      </c>
      <c r="D43" s="15" t="s">
        <v>6</v>
      </c>
      <c r="E43" s="15" t="s">
        <v>6</v>
      </c>
      <c r="F43" s="10" t="s">
        <v>6</v>
      </c>
      <c r="G43" s="10" t="s">
        <v>6</v>
      </c>
      <c r="H43" s="10" t="s">
        <v>6</v>
      </c>
      <c r="I43" s="10" t="s">
        <v>6</v>
      </c>
      <c r="J43" s="10" t="s">
        <v>6</v>
      </c>
      <c r="K43" s="10" t="s">
        <v>6</v>
      </c>
      <c r="L43" s="10" t="s">
        <v>6</v>
      </c>
      <c r="M43" s="10" t="s">
        <v>6</v>
      </c>
      <c r="N43" s="10" t="s">
        <v>6</v>
      </c>
      <c r="O43" s="10" t="s">
        <v>6</v>
      </c>
      <c r="P43" s="10" t="s">
        <v>6</v>
      </c>
      <c r="Q43" s="10" t="s">
        <v>6</v>
      </c>
      <c r="R43" s="10" t="s">
        <v>6</v>
      </c>
      <c r="S43" s="10" t="s">
        <v>6</v>
      </c>
      <c r="T43" s="10" t="s">
        <v>6</v>
      </c>
      <c r="U43" s="10" t="s">
        <v>6</v>
      </c>
      <c r="V43" s="10" t="s">
        <v>6</v>
      </c>
      <c r="W43" s="10" t="s">
        <v>6</v>
      </c>
      <c r="X43" s="10" t="s">
        <v>6</v>
      </c>
      <c r="Y43" s="10" t="s">
        <v>6</v>
      </c>
      <c r="Z43" s="10" t="s">
        <v>6</v>
      </c>
    </row>
    <row r="44" spans="1:31" x14ac:dyDescent="0.2">
      <c r="A44" s="24" t="s">
        <v>52</v>
      </c>
      <c r="B44" s="23" t="s">
        <v>50</v>
      </c>
      <c r="C44" s="15" t="s">
        <v>6</v>
      </c>
      <c r="D44" s="15" t="s">
        <v>6</v>
      </c>
      <c r="E44" s="15" t="s">
        <v>6</v>
      </c>
      <c r="F44" s="10">
        <v>277</v>
      </c>
      <c r="G44" s="10">
        <v>278</v>
      </c>
      <c r="H44" s="10">
        <v>288</v>
      </c>
      <c r="I44" s="10">
        <v>294</v>
      </c>
      <c r="J44" s="10">
        <v>273</v>
      </c>
      <c r="K44" s="10">
        <v>301</v>
      </c>
      <c r="L44" s="10">
        <v>271</v>
      </c>
      <c r="M44" s="10">
        <v>229</v>
      </c>
      <c r="N44" s="10">
        <v>233</v>
      </c>
      <c r="O44" s="10">
        <v>237</v>
      </c>
      <c r="P44" s="10">
        <v>213</v>
      </c>
      <c r="Q44" s="10">
        <v>153</v>
      </c>
      <c r="R44" s="10">
        <v>160</v>
      </c>
      <c r="S44" s="10">
        <v>178</v>
      </c>
      <c r="T44" s="10">
        <v>155</v>
      </c>
      <c r="U44" s="10">
        <v>141</v>
      </c>
      <c r="V44" s="10">
        <v>169</v>
      </c>
      <c r="W44" s="10">
        <v>188</v>
      </c>
      <c r="X44" s="10">
        <v>196</v>
      </c>
      <c r="Y44" s="10">
        <v>202</v>
      </c>
      <c r="Z44" s="10" t="s">
        <v>6</v>
      </c>
    </row>
    <row r="45" spans="1:31" s="12" customFormat="1" ht="14.25" customHeight="1" x14ac:dyDescent="0.2">
      <c r="A45" s="11" t="s">
        <v>53</v>
      </c>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31" x14ac:dyDescent="0.2">
      <c r="A46" s="22" t="s">
        <v>54</v>
      </c>
      <c r="B46" s="17" t="s">
        <v>55</v>
      </c>
      <c r="C46" s="10">
        <v>6.2454701717334871</v>
      </c>
      <c r="D46" s="10">
        <v>5.4357234757878405</v>
      </c>
      <c r="E46" s="10">
        <v>3.8599833553462157</v>
      </c>
      <c r="F46" s="10">
        <v>2.8605996861722844</v>
      </c>
      <c r="G46" s="10">
        <v>4.7214309673648218</v>
      </c>
      <c r="H46" s="10">
        <v>5.209198225936956</v>
      </c>
      <c r="I46" s="10">
        <v>5.9052876620090311</v>
      </c>
      <c r="J46" s="10">
        <v>5.4805487254750904</v>
      </c>
      <c r="K46" s="10">
        <v>4.9866220465439612</v>
      </c>
      <c r="L46" s="10">
        <v>5.4858008330177963</v>
      </c>
      <c r="M46" s="10">
        <v>4.2652606631516576</v>
      </c>
      <c r="N46" s="10">
        <v>4.4301692083650579</v>
      </c>
      <c r="O46" s="10">
        <v>4.8057064906758926</v>
      </c>
      <c r="P46" s="10">
        <v>4.9435112234279766</v>
      </c>
      <c r="Q46" s="10">
        <v>4.7445463347952392</v>
      </c>
      <c r="R46" s="10">
        <v>5.2925020034383792</v>
      </c>
      <c r="S46" s="10">
        <v>5.1844043655435721</v>
      </c>
      <c r="T46" s="10">
        <v>4.3552482768922172</v>
      </c>
      <c r="U46" s="10">
        <v>4.6065105348893098</v>
      </c>
      <c r="V46" s="10">
        <v>4.7457832419828598</v>
      </c>
      <c r="W46" s="10">
        <v>5.6599359583583118</v>
      </c>
      <c r="X46" s="10">
        <v>5.2413921906057812</v>
      </c>
      <c r="Y46" s="10">
        <v>4.8875366595735601</v>
      </c>
      <c r="Z46" s="10">
        <v>4.6530287079978372</v>
      </c>
    </row>
    <row r="47" spans="1:31" s="12" customFormat="1" ht="14.25" customHeight="1" x14ac:dyDescent="0.2">
      <c r="A47" s="11" t="s">
        <v>56</v>
      </c>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31" x14ac:dyDescent="0.2">
      <c r="A48" s="22" t="s">
        <v>57</v>
      </c>
      <c r="B48" s="17" t="s">
        <v>58</v>
      </c>
      <c r="C48" s="15" t="s">
        <v>6</v>
      </c>
      <c r="D48" s="15" t="s">
        <v>6</v>
      </c>
      <c r="E48" s="15" t="s">
        <v>6</v>
      </c>
      <c r="F48" s="10">
        <v>30.74074074074074</v>
      </c>
      <c r="G48" s="10">
        <v>25.185185185185183</v>
      </c>
      <c r="H48" s="10">
        <v>30.370370370370367</v>
      </c>
      <c r="I48" s="10">
        <v>32.962962962962962</v>
      </c>
      <c r="J48" s="10">
        <v>20.74074074074074</v>
      </c>
      <c r="K48" s="10">
        <v>27.777777777777775</v>
      </c>
      <c r="L48" s="10">
        <v>37.037037037037038</v>
      </c>
      <c r="M48" s="10">
        <f>96/2.7</f>
        <v>35.55555555555555</v>
      </c>
      <c r="N48" s="10">
        <f>101/2.7</f>
        <v>37.407407407407405</v>
      </c>
      <c r="O48" s="10">
        <f>108/2.7</f>
        <v>40</v>
      </c>
      <c r="P48" s="10">
        <f>106/2.7</f>
        <v>39.25925925925926</v>
      </c>
      <c r="Q48" s="10">
        <f>105/2.7</f>
        <v>38.888888888888886</v>
      </c>
      <c r="R48" s="10">
        <f>108/2.7</f>
        <v>40</v>
      </c>
      <c r="S48" s="10">
        <f>122/2.7</f>
        <v>45.185185185185183</v>
      </c>
      <c r="T48" s="10">
        <f>100/2.7</f>
        <v>37.037037037037038</v>
      </c>
      <c r="U48" s="10">
        <f>85/2.7</f>
        <v>31.481481481481481</v>
      </c>
      <c r="V48" s="10">
        <f>93/2.7</f>
        <v>34.444444444444443</v>
      </c>
      <c r="W48" s="10">
        <f>100/2.7</f>
        <v>37.037037037037038</v>
      </c>
      <c r="X48" s="10">
        <f>82/2.7</f>
        <v>30.370370370370367</v>
      </c>
      <c r="Y48" s="10">
        <f>72/2.7</f>
        <v>26.666666666666664</v>
      </c>
      <c r="Z48" s="10" t="s">
        <v>6</v>
      </c>
      <c r="AA48" s="25"/>
      <c r="AB48" s="25"/>
      <c r="AC48" s="25"/>
      <c r="AD48" s="25"/>
      <c r="AE48" s="25"/>
    </row>
    <row r="49" spans="1:31" x14ac:dyDescent="0.2">
      <c r="A49" s="22" t="s">
        <v>59</v>
      </c>
      <c r="B49" s="17" t="s">
        <v>55</v>
      </c>
      <c r="C49" s="15" t="s">
        <v>6</v>
      </c>
      <c r="D49" s="15" t="s">
        <v>6</v>
      </c>
      <c r="E49" s="15" t="s">
        <v>6</v>
      </c>
      <c r="F49" s="10">
        <v>9.0208240784147673</v>
      </c>
      <c r="G49" s="10">
        <v>6.8633814776437232</v>
      </c>
      <c r="H49" s="10">
        <v>8.3988710653730294</v>
      </c>
      <c r="I49" s="10">
        <v>8.5021055139304877</v>
      </c>
      <c r="J49" s="10">
        <v>4.9526920530538217</v>
      </c>
      <c r="K49" s="10">
        <v>6.0104863264731208</v>
      </c>
      <c r="L49" s="10">
        <v>7.6937870537121258</v>
      </c>
      <c r="M49" s="10">
        <v>7.2000180000449996</v>
      </c>
      <c r="N49" s="10">
        <v>7.4661620231081418</v>
      </c>
      <c r="O49" s="10">
        <v>8.2305153979225576</v>
      </c>
      <c r="P49" s="10">
        <v>7.8786977850453397</v>
      </c>
      <c r="Q49" s="10">
        <v>7.4756507375975403</v>
      </c>
      <c r="R49" s="10">
        <v>7.3973109404858945</v>
      </c>
      <c r="S49" s="10">
        <v>7.841524083762903</v>
      </c>
      <c r="T49" s="10">
        <v>7.1129320217086676</v>
      </c>
      <c r="U49" s="10">
        <v>5.6746868908056713</v>
      </c>
      <c r="V49" s="10">
        <v>5.632437997759137</v>
      </c>
      <c r="W49" s="10">
        <v>7.3106896904653995</v>
      </c>
      <c r="X49" s="10">
        <v>5.4695108122890561</v>
      </c>
      <c r="Y49" s="10">
        <v>4.3900029876409219</v>
      </c>
      <c r="Z49" s="10" t="s">
        <v>6</v>
      </c>
    </row>
    <row r="50" spans="1:31" s="12" customFormat="1" ht="14.25" customHeight="1" x14ac:dyDescent="0.2">
      <c r="A50" s="11" t="s">
        <v>60</v>
      </c>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31" x14ac:dyDescent="0.2">
      <c r="A51" s="22" t="s">
        <v>61</v>
      </c>
      <c r="B51" s="17" t="s">
        <v>58</v>
      </c>
      <c r="C51" s="15" t="s">
        <v>6</v>
      </c>
      <c r="D51" s="15" t="s">
        <v>6</v>
      </c>
      <c r="E51" s="15" t="s">
        <v>6</v>
      </c>
      <c r="F51" s="10">
        <v>2.9629629629629628</v>
      </c>
      <c r="G51" s="10">
        <v>9.6296296296296298</v>
      </c>
      <c r="H51" s="10">
        <v>17.037037037037035</v>
      </c>
      <c r="I51" s="10">
        <v>5.9259259259259256</v>
      </c>
      <c r="J51" s="10">
        <v>7.7777777777777777</v>
      </c>
      <c r="K51" s="10">
        <v>6.6666666666666661</v>
      </c>
      <c r="L51" s="10">
        <v>9.2592592592592595</v>
      </c>
      <c r="M51" s="10">
        <f>16/2.7</f>
        <v>5.9259259259259256</v>
      </c>
      <c r="N51" s="10">
        <f>17/2.7</f>
        <v>6.2962962962962958</v>
      </c>
      <c r="O51" s="10">
        <f>12/2.7</f>
        <v>4.4444444444444438</v>
      </c>
      <c r="P51" s="10">
        <f>13/2.7</f>
        <v>4.8148148148148149</v>
      </c>
      <c r="Q51" s="10">
        <f>14/2.7</f>
        <v>5.1851851851851851</v>
      </c>
      <c r="R51" s="10">
        <f>46/2.7</f>
        <v>17.037037037037035</v>
      </c>
      <c r="S51" s="10">
        <f>13/2.7</f>
        <v>4.8148148148148149</v>
      </c>
      <c r="T51" s="10">
        <f>16/2.7</f>
        <v>5.9259259259259256</v>
      </c>
      <c r="U51" s="10">
        <f>20/2.7</f>
        <v>7.4074074074074066</v>
      </c>
      <c r="V51" s="10">
        <f>79/2.7</f>
        <v>29.259259259259256</v>
      </c>
      <c r="W51" s="10">
        <f>15/2.7</f>
        <v>5.5555555555555554</v>
      </c>
      <c r="X51" s="10">
        <f>25/2.7</f>
        <v>9.2592592592592595</v>
      </c>
      <c r="Y51" s="10">
        <f>35/2.7</f>
        <v>12.962962962962962</v>
      </c>
      <c r="Z51" s="10" t="s">
        <v>6</v>
      </c>
      <c r="AA51" s="25"/>
      <c r="AB51" s="25"/>
      <c r="AC51" s="25"/>
      <c r="AD51" s="25"/>
      <c r="AE51" s="25"/>
    </row>
    <row r="52" spans="1:31" ht="15" thickBot="1" x14ac:dyDescent="0.25">
      <c r="A52" s="26" t="s">
        <v>62</v>
      </c>
      <c r="B52" s="27" t="s">
        <v>58</v>
      </c>
      <c r="C52" s="28" t="s">
        <v>6</v>
      </c>
      <c r="D52" s="28" t="s">
        <v>6</v>
      </c>
      <c r="E52" s="28" t="s">
        <v>6</v>
      </c>
      <c r="F52" s="28" t="s">
        <v>6</v>
      </c>
      <c r="G52" s="28" t="s">
        <v>6</v>
      </c>
      <c r="H52" s="28" t="s">
        <v>6</v>
      </c>
      <c r="I52" s="28" t="s">
        <v>6</v>
      </c>
      <c r="J52" s="28" t="s">
        <v>6</v>
      </c>
      <c r="K52" s="28" t="s">
        <v>6</v>
      </c>
      <c r="L52" s="28" t="s">
        <v>6</v>
      </c>
      <c r="M52" s="28" t="s">
        <v>6</v>
      </c>
      <c r="N52" s="28" t="s">
        <v>6</v>
      </c>
      <c r="O52" s="28" t="s">
        <v>6</v>
      </c>
      <c r="P52" s="28" t="s">
        <v>6</v>
      </c>
      <c r="Q52" s="28" t="s">
        <v>6</v>
      </c>
      <c r="R52" s="28" t="s">
        <v>6</v>
      </c>
      <c r="S52" s="28" t="s">
        <v>6</v>
      </c>
      <c r="T52" s="28" t="s">
        <v>6</v>
      </c>
      <c r="U52" s="28" t="s">
        <v>6</v>
      </c>
      <c r="V52" s="28" t="s">
        <v>6</v>
      </c>
      <c r="W52" s="28" t="s">
        <v>6</v>
      </c>
      <c r="X52" s="28" t="s">
        <v>6</v>
      </c>
      <c r="Y52" s="28" t="s">
        <v>6</v>
      </c>
      <c r="Z52" s="28" t="s">
        <v>6</v>
      </c>
    </row>
    <row r="53" spans="1:31" ht="74.25" customHeight="1" thickTop="1" x14ac:dyDescent="0.2">
      <c r="A53" s="29" t="s">
        <v>63</v>
      </c>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sheetData>
  <mergeCells count="11">
    <mergeCell ref="A40:Z40"/>
    <mergeCell ref="A45:Z45"/>
    <mergeCell ref="A47:Z47"/>
    <mergeCell ref="A50:Z50"/>
    <mergeCell ref="A53:Z53"/>
    <mergeCell ref="A1:Z1"/>
    <mergeCell ref="A2:N2"/>
    <mergeCell ref="A4:Z4"/>
    <mergeCell ref="A10:Z10"/>
    <mergeCell ref="A19:Z19"/>
    <mergeCell ref="A33:Z33"/>
  </mergeCells>
  <printOptions horizontalCentered="1" gridLines="1"/>
  <pageMargins left="0.25" right="0.25" top="0.75" bottom="0.5" header="0.5" footer="0.25"/>
  <pageSetup scale="74" orientation="portrait" r:id="rId1"/>
  <rowBreaks count="1" manualBreakCount="1">
    <brk id="51"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DM</vt:lpstr>
      <vt:lpstr>DM!Print_Area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 Ramotar</dc:creator>
  <cp:lastModifiedBy>Marissa Ramotar</cp:lastModifiedBy>
  <dcterms:created xsi:type="dcterms:W3CDTF">2025-07-25T18:01:27Z</dcterms:created>
  <dcterms:modified xsi:type="dcterms:W3CDTF">2025-07-25T18:01:51Z</dcterms:modified>
</cp:coreProperties>
</file>