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GD" sheetId="1" r:id="rId1"/>
  </sheets>
  <definedNames>
    <definedName name="_xlnm.Print_Area" localSheetId="0">GD!$A$1:$Z$53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1" i="1" l="1"/>
  <c r="X51" i="1"/>
  <c r="W51" i="1"/>
  <c r="V51" i="1"/>
  <c r="U51" i="1"/>
  <c r="T51" i="1"/>
  <c r="S51" i="1"/>
  <c r="R51" i="1"/>
  <c r="Q51" i="1"/>
  <c r="P51" i="1"/>
  <c r="O51" i="1"/>
  <c r="N51" i="1"/>
  <c r="M51" i="1"/>
  <c r="Y48" i="1"/>
  <c r="X48" i="1"/>
  <c r="W48" i="1"/>
  <c r="V48" i="1"/>
  <c r="U48" i="1"/>
  <c r="T48" i="1"/>
  <c r="S48" i="1"/>
  <c r="R48" i="1"/>
  <c r="Q48" i="1"/>
  <c r="P48" i="1"/>
  <c r="O48" i="1"/>
  <c r="N48" i="1"/>
  <c r="M48" i="1"/>
</calcChain>
</file>

<file path=xl/sharedStrings.xml><?xml version="1.0" encoding="utf-8"?>
<sst xmlns="http://schemas.openxmlformats.org/spreadsheetml/2006/main" count="387" uniqueCount="62">
  <si>
    <r>
      <rPr>
        <b/>
        <sz val="18"/>
        <rFont val="Arial"/>
        <family val="2"/>
      </rPr>
      <t xml:space="preserve">ICT PROFILE: </t>
    </r>
    <r>
      <rPr>
        <b/>
        <sz val="18"/>
        <color indexed="9"/>
        <rFont val="Arial"/>
        <family val="2"/>
      </rPr>
      <t>GRENADA</t>
    </r>
  </si>
  <si>
    <t>Indicators</t>
  </si>
  <si>
    <t>Units</t>
  </si>
  <si>
    <r>
      <t xml:space="preserve">ICT infrastructure and access </t>
    </r>
    <r>
      <rPr>
        <b/>
        <vertAlign val="superscript"/>
        <sz val="9"/>
        <color indexed="9"/>
        <rFont val="Arial"/>
        <family val="2"/>
      </rPr>
      <t xml:space="preserve">1/ </t>
    </r>
  </si>
  <si>
    <t>Fixed telephone lines per 100 inhabitants</t>
  </si>
  <si>
    <t>per 100 inhabitants</t>
  </si>
  <si>
    <t>…</t>
  </si>
  <si>
    <t>Mobile cellular telephone subscribers per 100 inhabitants</t>
  </si>
  <si>
    <t>Fixed internet subscribers per 100 inhabitants</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</si>
  <si>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</si>
  <si>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</si>
  <si>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1/</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</si>
  <si>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</si>
  <si>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</si>
  <si>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</si>
  <si>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</si>
  <si>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 xml:space="preserve">Proportion of households with a fixed line telephone  </t>
  </si>
  <si>
    <t xml:space="preserve">Proportion of households with a mobile cellular telephone  </t>
  </si>
  <si>
    <t xml:space="preserve">Proportion of households with Internet access at home  </t>
  </si>
  <si>
    <t>Proportion of households with a computer</t>
  </si>
  <si>
    <r>
      <t xml:space="preserve">Proportion of households with electricity </t>
    </r>
    <r>
      <rPr>
        <b/>
        <vertAlign val="superscript"/>
        <sz val="8.5"/>
        <color indexed="8"/>
        <rFont val="Arial"/>
        <family val="2"/>
      </rPr>
      <t>3/</t>
    </r>
  </si>
  <si>
    <r>
      <t xml:space="preserve">Trade in ICT goods </t>
    </r>
    <r>
      <rPr>
        <b/>
        <vertAlign val="superscript"/>
        <sz val="9"/>
        <color indexed="9"/>
        <rFont val="Arial"/>
        <family val="2"/>
      </rPr>
      <t>2/</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</si>
  <si>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</si>
  <si>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</si>
  <si>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</si>
  <si>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</si>
  <si>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</si>
  <si>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</si>
  <si>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</si>
  <si>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</si>
  <si>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</si>
  <si>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</si>
  <si>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</si>
  <si>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</si>
  <si>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Domestic Exports</t>
  </si>
  <si>
    <t>Total Exports of ICT goods</t>
  </si>
  <si>
    <t>% of Total Exports</t>
  </si>
  <si>
    <r>
      <t xml:space="preserve">Trade in ICT services  </t>
    </r>
    <r>
      <rPr>
        <b/>
        <vertAlign val="superscript"/>
        <sz val="9"/>
        <color indexed="9"/>
        <rFont val="Arial"/>
        <family val="2"/>
      </rPr>
      <t>2/</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</si>
  <si>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</si>
  <si>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</si>
  <si>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</si>
  <si>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</si>
  <si>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</si>
  <si>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</si>
  <si>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r>
      <t xml:space="preserve">Employment </t>
    </r>
    <r>
      <rPr>
        <b/>
        <vertAlign val="superscript"/>
        <sz val="9"/>
        <color indexed="9"/>
        <rFont val="Arial"/>
        <family val="2"/>
      </rPr>
      <t>3/</t>
    </r>
  </si>
  <si>
    <t xml:space="preserve">Employment </t>
  </si>
  <si>
    <t>% of Total Employment</t>
  </si>
  <si>
    <t>Total ICT Sector employment</t>
  </si>
  <si>
    <t>No. of persons</t>
  </si>
  <si>
    <t>IT Professionals</t>
  </si>
  <si>
    <t>Telecommunications</t>
  </si>
  <si>
    <r>
      <t xml:space="preserve">GDP </t>
    </r>
    <r>
      <rPr>
        <b/>
        <vertAlign val="superscript"/>
        <sz val="9"/>
        <color indexed="9"/>
        <rFont val="Arial"/>
        <family val="2"/>
      </rPr>
      <t>2/</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</si>
  <si>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</si>
  <si>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</si>
  <si>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 xml:space="preserve">Revenue </t>
    </r>
    <r>
      <rPr>
        <b/>
        <vertAlign val="superscript"/>
        <sz val="8.5"/>
        <color indexed="9"/>
        <rFont val="Arial"/>
        <family val="2"/>
      </rPr>
      <t>3/</t>
    </r>
  </si>
  <si>
    <t>Telecommunications Sector Revenue</t>
  </si>
  <si>
    <t>$US Mn</t>
  </si>
  <si>
    <t>Revenue as a percent of GDP</t>
  </si>
  <si>
    <r>
      <t xml:space="preserve">Investment </t>
    </r>
    <r>
      <rPr>
        <b/>
        <vertAlign val="superscript"/>
        <sz val="8.5"/>
        <color indexed="9"/>
        <rFont val="Arial"/>
        <family val="2"/>
      </rPr>
      <t>3/</t>
    </r>
  </si>
  <si>
    <t>Telecommunications  Sector Investment</t>
  </si>
  <si>
    <t>Capital Investment in ICT goods</t>
  </si>
  <si>
    <r>
      <t xml:space="preserve">Source: </t>
    </r>
    <r>
      <rPr>
        <i/>
        <vertAlign val="superscript"/>
        <sz val="8"/>
        <color indexed="8"/>
        <rFont val="Arial"/>
        <family val="2"/>
      </rPr>
      <t>1/</t>
    </r>
    <r>
      <rPr>
        <i/>
        <sz val="8"/>
        <color indexed="8"/>
        <rFont val="Arial"/>
        <family val="2"/>
      </rPr>
      <t xml:space="preserve"> International Telecommunications Union (ITU); </t>
    </r>
    <r>
      <rPr>
        <i/>
        <vertAlign val="superscript"/>
        <sz val="8"/>
        <color indexed="8"/>
        <rFont val="Arial"/>
        <family val="2"/>
      </rPr>
      <t>2/</t>
    </r>
    <r>
      <rPr>
        <i/>
        <sz val="8"/>
        <color indexed="8"/>
        <rFont val="Arial"/>
        <family val="2"/>
      </rPr>
      <t xml:space="preserve"> CARICOM Secretariat, Regional Statistics;  3</t>
    </r>
    <r>
      <rPr>
        <i/>
        <vertAlign val="superscript"/>
        <sz val="8"/>
        <color indexed="8"/>
        <rFont val="Arial"/>
        <family val="2"/>
      </rPr>
      <t>/</t>
    </r>
    <r>
      <rPr>
        <i/>
        <sz val="8"/>
        <color indexed="8"/>
        <rFont val="Arial"/>
        <family val="2"/>
      </rPr>
      <t xml:space="preserve"> Eastern Caribbean Telecommunication Authority, ECTEL/Operators.                                                                                                                                                                                                                                                                                                                                                                                                            </t>
    </r>
    <r>
      <rPr>
        <b/>
        <i/>
        <sz val="8"/>
        <color indexed="8"/>
        <rFont val="Arial"/>
        <family val="2"/>
      </rPr>
      <t xml:space="preserve">Notes: </t>
    </r>
    <r>
      <rPr>
        <i/>
        <vertAlign val="superscript"/>
        <sz val="8"/>
        <color indexed="8"/>
        <rFont val="Arial"/>
        <family val="2"/>
      </rPr>
      <t xml:space="preserve">a/ </t>
    </r>
    <r>
      <rPr>
        <i/>
        <sz val="8"/>
        <color indexed="8"/>
        <rFont val="Arial"/>
        <family val="2"/>
      </rPr>
      <t xml:space="preserve">Data at the broad level categories do not add up to the total imports due to the HS codes for some commodities grouped in more than one of the broad level categories of ICT goods;       </t>
    </r>
    <r>
      <rPr>
        <i/>
        <vertAlign val="superscript"/>
        <sz val="8"/>
        <color indexed="8"/>
        <rFont val="Arial"/>
        <family val="2"/>
      </rPr>
      <t>b/</t>
    </r>
    <r>
      <rPr>
        <i/>
        <sz val="8"/>
        <color indexed="8"/>
        <rFont val="Arial"/>
        <family val="2"/>
      </rPr>
      <t xml:space="preserve"> Refers to Communications services and Computer and Information Services (EBOPS)   </t>
    </r>
    <r>
      <rPr>
        <i/>
        <vertAlign val="superscript"/>
        <sz val="8"/>
        <color indexed="8"/>
        <rFont val="Arial"/>
        <family val="2"/>
      </rPr>
      <t>c/</t>
    </r>
    <r>
      <rPr>
        <i/>
        <sz val="8"/>
        <color indexed="8"/>
        <rFont val="Arial"/>
        <family val="2"/>
      </rPr>
      <t xml:space="preserve"> Refers to Communications and Computer and Related Activities;  </t>
    </r>
    <r>
      <rPr>
        <i/>
        <vertAlign val="superscript"/>
        <sz val="8"/>
        <color indexed="8"/>
        <rFont val="Arial"/>
        <family val="2"/>
      </rPr>
      <t>d/</t>
    </r>
    <r>
      <rPr>
        <i/>
        <sz val="8"/>
        <color indexed="8"/>
        <rFont val="Arial"/>
        <family val="2"/>
      </rPr>
      <t xml:space="preserve"> GDP at Basic prices in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</si>
</sst>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3" formatCode="_(* #,##0.00_);_(* \(#,##0.00\);_(* &quot;-&quot;??_);_(@_)"/>
    <numFmt numFmtId="164" formatCode="_(* #,##0.0_);_(* \(#,##0.0\);_(* &quot;-&quot;??_);_(@_)"/>
    <numFmt numFmtId="165" formatCode="_(* #,##0_);_(* \(#,##0\);_(* &quot;-&quot;??_);_(@_)"/>
  </numFmts>
  <fonts count="23" x14ac:knownFonts="1">
    <font>
      <sz val="11"/>
      <color theme="1"/>
      <name val="Calibri"/>
      <family val="2"/>
      <scheme val="minor"/>
    </font>
    <font>
      <b/>
      <sz val="12"/>
      <name val="Arial"/>
      <family val="2"/>
    </font>
    <font>
      <b/>
      <sz val="18"/>
      <color indexed="9"/>
      <name val="Arial"/>
      <family val="2"/>
    </font>
    <font>
      <b/>
      <sz val="18"/>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b/>
      <vertAlign val="superscript"/>
      <sz val="8.5"/>
      <color indexed="8"/>
      <name val="Arial"/>
      <family val="2"/>
    </font>
    <font>
      <b/>
      <sz val="8.5"/>
      <name val="Arial"/>
      <family val="2"/>
    </font>
    <font>
      <vertAlign val="superscript"/>
      <sz val="8.5"/>
      <name val="Arial"/>
      <family val="2"/>
    </font>
    <font>
      <b/>
      <sz val="8.5"/>
      <color indexed="8"/>
      <name val="Arial"/>
      <family val="2"/>
    </font>
    <font>
      <b/>
      <vertAlign val="superscript"/>
      <sz val="8.5"/>
      <color indexed="9"/>
      <name val="Arial"/>
      <family val="2"/>
    </font>
    <font>
      <b/>
      <i/>
      <sz val="8"/>
      <color indexed="8"/>
      <name val="Arial"/>
      <family val="2"/>
    </font>
    <font>
      <i/>
      <vertAlign val="superscript"/>
      <sz val="8"/>
      <color indexed="8"/>
      <name val="Arial"/>
      <family val="2"/>
    </font>
    <font>
      <i/>
      <sz val="8"/>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style="thick">
        <color indexed="23"/>
      </bottom>
      <diagonal/>
    </border>
    <border>
      <left/>
      <right/>
      <top style="thick">
        <color indexed="23"/>
      </top>
      <bottom/>
      <diagonal/>
    </border>
    <border>
      <left/>
      <right/>
      <top/>
      <bottom style="thick">
        <color indexed="23"/>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3">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0" fontId="8" fillId="2" borderId="3" xfId="3" applyFont="1" applyFill="1" applyBorder="1" applyAlignment="1">
      <alignment horizontal="center" vertical="center" wrapText="1"/>
    </xf>
    <xf numFmtId="0" fontId="11" fillId="0" borderId="0" xfId="4" applyFont="1" applyBorder="1" applyAlignment="1">
      <alignment horizontal="left" vertical="center" wrapText="1" indent="1"/>
    </xf>
    <xf numFmtId="0" fontId="10" fillId="0" borderId="0" xfId="5" applyFont="1" applyBorder="1" applyAlignment="1">
      <alignment horizontal="center" vertical="center" wrapText="1"/>
    </xf>
    <xf numFmtId="43" fontId="13" fillId="0" borderId="0" xfId="1" applyNumberFormat="1" applyFont="1" applyBorder="1" applyAlignment="1">
      <alignment horizontal="right" vertical="center"/>
    </xf>
    <xf numFmtId="164" fontId="13" fillId="0" borderId="0" xfId="1" applyNumberFormat="1" applyFont="1" applyBorder="1" applyAlignment="1">
      <alignment horizontal="right" vertical="center"/>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0" applyNumberFormat="1" applyFont="1" applyBorder="1" applyAlignment="1">
      <alignment horizontal="right" vertical="center"/>
    </xf>
    <xf numFmtId="0" fontId="4" fillId="0" borderId="0" xfId="0" applyFont="1" applyBorder="1"/>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left" vertical="center" wrapText="1" indent="1"/>
    </xf>
    <xf numFmtId="164" fontId="16"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6" fontId="4" fillId="0" borderId="0" xfId="0" applyNumberFormat="1" applyFont="1"/>
    <xf numFmtId="0" fontId="13" fillId="0" borderId="4" xfId="0" applyFont="1" applyBorder="1" applyAlignment="1">
      <alignment horizontal="left" indent="1"/>
    </xf>
    <xf numFmtId="0" fontId="13" fillId="0" borderId="4" xfId="0" applyFont="1" applyBorder="1" applyAlignment="1">
      <alignment horizontal="center" vertical="center"/>
    </xf>
    <xf numFmtId="165" fontId="13" fillId="0" borderId="4" xfId="1" applyNumberFormat="1" applyFont="1" applyBorder="1" applyAlignment="1">
      <alignment horizontal="right" vertical="center"/>
    </xf>
    <xf numFmtId="0" fontId="20" fillId="0" borderId="3" xfId="0" applyFont="1" applyBorder="1" applyAlignment="1">
      <alignment horizontal="left" vertical="center" wrapText="1"/>
    </xf>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180975</xdr:colOff>
      <xdr:row>0</xdr:row>
      <xdr:rowOff>0</xdr:rowOff>
    </xdr:from>
    <xdr:ext cx="847725" cy="630936"/>
    <xdr:pic>
      <xdr:nvPicPr>
        <xdr:cNvPr id="2" name="Picture 1" descr="grenada-flag.gif"/>
        <xdr:cNvPicPr>
          <a:picLocks/>
        </xdr:cNvPicPr>
      </xdr:nvPicPr>
      <xdr:blipFill>
        <a:blip xmlns:r="http://schemas.openxmlformats.org/officeDocument/2006/relationships" r:embed="rId1" cstate="print"/>
        <a:srcRect/>
        <a:stretch>
          <a:fillRect/>
        </a:stretch>
      </xdr:blipFill>
      <xdr:spPr bwMode="auto">
        <a:xfrm>
          <a:off x="8305800" y="0"/>
          <a:ext cx="847725"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3"/>
  <sheetViews>
    <sheetView tabSelected="1" view="pageBreakPreview" zoomScaleNormal="100" zoomScaleSheetLayoutView="100" workbookViewId="0">
      <selection activeCell="A3" sqref="A3"/>
    </sheetView>
  </sheetViews>
  <sheetFormatPr defaultColWidth="9.140625" defaultRowHeight="14.25" x14ac:dyDescent="0.2"/>
  <cols>
    <col min="1" max="1" width="38.5703125" style="3" customWidth="1"/>
    <col min="2" max="2" width="13.85546875" style="32" customWidth="1"/>
    <col min="3" max="11" width="9.140625" style="3" hidden="1" customWidth="1"/>
    <col min="12" max="12" width="9.5703125" style="3" hidden="1" customWidth="1"/>
    <col min="13" max="15" width="7.7109375" style="3" hidden="1" customWidth="1"/>
    <col min="16" max="26" width="7.7109375" style="3" customWidth="1"/>
    <col min="27" max="16384" width="9.140625" style="3"/>
  </cols>
  <sheetData>
    <row r="1" spans="1:26" customFormat="1" ht="50.1" customHeight="1" x14ac:dyDescent="0.25">
      <c r="A1" s="1" t="s">
        <v>0</v>
      </c>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2"/>
      <c r="B2" s="2"/>
      <c r="C2" s="2"/>
      <c r="D2" s="2"/>
      <c r="E2" s="2"/>
      <c r="F2" s="2"/>
      <c r="G2" s="2"/>
      <c r="H2" s="2"/>
      <c r="I2" s="2"/>
      <c r="J2" s="2"/>
      <c r="K2" s="2"/>
      <c r="L2" s="2"/>
      <c r="M2" s="2"/>
      <c r="N2" s="2"/>
    </row>
    <row r="3" spans="1:26" s="6" customFormat="1" ht="17.25" thickTop="1" thickBot="1" x14ac:dyDescent="0.3">
      <c r="A3" s="4" t="s">
        <v>1</v>
      </c>
      <c r="B3" s="5" t="s">
        <v>2</v>
      </c>
      <c r="C3" s="4">
        <v>2000</v>
      </c>
      <c r="D3" s="4">
        <v>2001</v>
      </c>
      <c r="E3" s="4">
        <v>2002</v>
      </c>
      <c r="F3" s="4">
        <v>2003</v>
      </c>
      <c r="G3" s="4">
        <v>2004</v>
      </c>
      <c r="H3" s="4">
        <v>2005</v>
      </c>
      <c r="I3" s="4">
        <v>2006</v>
      </c>
      <c r="J3" s="4">
        <v>2007</v>
      </c>
      <c r="K3" s="4">
        <v>2008</v>
      </c>
      <c r="L3" s="4">
        <v>2009</v>
      </c>
      <c r="M3" s="4">
        <v>2010</v>
      </c>
      <c r="N3" s="4">
        <v>2011</v>
      </c>
      <c r="O3" s="4">
        <v>2012</v>
      </c>
      <c r="P3" s="4">
        <v>2013</v>
      </c>
      <c r="Q3" s="4">
        <v>2014</v>
      </c>
      <c r="R3" s="4">
        <v>2015</v>
      </c>
      <c r="S3" s="4">
        <v>2016</v>
      </c>
      <c r="T3" s="4">
        <v>2017</v>
      </c>
      <c r="U3" s="4">
        <v>2018</v>
      </c>
      <c r="V3" s="4">
        <v>2019</v>
      </c>
      <c r="W3" s="4">
        <v>2020</v>
      </c>
      <c r="X3" s="4">
        <v>2021</v>
      </c>
      <c r="Y3" s="4">
        <v>2022</v>
      </c>
      <c r="Z3" s="4">
        <v>2023</v>
      </c>
    </row>
    <row r="4" spans="1:26" ht="15.75" customHeight="1" thickTop="1" x14ac:dyDescent="0.2">
      <c r="A4" s="7" t="s">
        <v>3</v>
      </c>
      <c r="B4" s="7"/>
      <c r="C4" s="7"/>
      <c r="D4" s="7"/>
      <c r="E4" s="7"/>
      <c r="F4" s="7"/>
      <c r="G4" s="7"/>
      <c r="H4" s="7"/>
      <c r="I4" s="7"/>
      <c r="J4" s="7"/>
      <c r="K4" s="7"/>
      <c r="L4" s="7"/>
      <c r="M4" s="7"/>
      <c r="N4" s="7"/>
      <c r="O4" s="7"/>
      <c r="P4" s="7"/>
      <c r="Q4" s="7"/>
      <c r="R4" s="7"/>
      <c r="S4" s="7"/>
      <c r="T4" s="7"/>
      <c r="U4" s="7"/>
      <c r="V4" s="7"/>
      <c r="W4" s="7"/>
      <c r="X4" s="7"/>
      <c r="Y4" s="7"/>
      <c r="Z4" s="7"/>
    </row>
    <row r="5" spans="1:26" ht="22.5" x14ac:dyDescent="0.2">
      <c r="A5" s="8" t="s">
        <v>4</v>
      </c>
      <c r="B5" s="9" t="s">
        <v>5</v>
      </c>
      <c r="C5" s="10">
        <v>30.88</v>
      </c>
      <c r="D5" s="10">
        <v>32.19</v>
      </c>
      <c r="E5" s="10">
        <v>32.9</v>
      </c>
      <c r="F5" s="10">
        <v>31.94</v>
      </c>
      <c r="G5" s="10">
        <v>31.92</v>
      </c>
      <c r="H5" s="10">
        <v>26.7</v>
      </c>
      <c r="I5" s="10">
        <v>26.89</v>
      </c>
      <c r="J5" s="10">
        <v>27.6</v>
      </c>
      <c r="K5" s="10">
        <v>27.4977870145865</v>
      </c>
      <c r="L5" s="10">
        <v>27.164991945999802</v>
      </c>
      <c r="M5" s="11">
        <v>27.101464505096601</v>
      </c>
      <c r="N5" s="11">
        <v>26.716155127290001</v>
      </c>
      <c r="O5" s="11">
        <v>26.286250604374199</v>
      </c>
      <c r="P5" s="11">
        <v>26.9901519228772</v>
      </c>
      <c r="Q5" s="11">
        <v>25.049126737801</v>
      </c>
      <c r="R5" s="11">
        <v>24.666283451491299</v>
      </c>
      <c r="S5" s="11">
        <v>24</v>
      </c>
      <c r="T5" s="11">
        <v>23</v>
      </c>
      <c r="U5" s="11">
        <v>28</v>
      </c>
      <c r="V5" s="11">
        <v>22</v>
      </c>
      <c r="W5" s="11">
        <v>17</v>
      </c>
      <c r="X5" s="11">
        <v>22.2911</v>
      </c>
      <c r="Y5" s="11">
        <v>14.532999999999999</v>
      </c>
      <c r="Z5" s="11" t="s">
        <v>6</v>
      </c>
    </row>
    <row r="6" spans="1:26" ht="22.5" x14ac:dyDescent="0.2">
      <c r="A6" s="12" t="s">
        <v>7</v>
      </c>
      <c r="B6" s="13" t="s">
        <v>5</v>
      </c>
      <c r="C6" s="11">
        <v>4.24</v>
      </c>
      <c r="D6" s="11">
        <v>6.3</v>
      </c>
      <c r="E6" s="11">
        <v>7.41</v>
      </c>
      <c r="F6" s="11">
        <v>41.38</v>
      </c>
      <c r="G6" s="11">
        <v>42.28</v>
      </c>
      <c r="H6" s="11">
        <v>45.61</v>
      </c>
      <c r="I6" s="11">
        <v>44.83</v>
      </c>
      <c r="J6" s="11">
        <v>49.71</v>
      </c>
      <c r="K6" s="11">
        <v>57.7512219528153</v>
      </c>
      <c r="L6" s="11">
        <v>109.710823042111</v>
      </c>
      <c r="M6" s="11">
        <v>116.497415860218</v>
      </c>
      <c r="N6" s="11">
        <v>115.017844396859</v>
      </c>
      <c r="O6" s="11">
        <v>123.161517240072</v>
      </c>
      <c r="P6" s="11">
        <v>125.57950693519901</v>
      </c>
      <c r="Q6" s="11">
        <v>107.57470018916101</v>
      </c>
      <c r="R6" s="11">
        <v>109.277456911103</v>
      </c>
      <c r="S6" s="11">
        <v>108</v>
      </c>
      <c r="T6" s="11">
        <v>102</v>
      </c>
      <c r="U6" s="11">
        <v>106</v>
      </c>
      <c r="V6" s="11">
        <v>104</v>
      </c>
      <c r="W6" s="11">
        <v>105</v>
      </c>
      <c r="X6" s="11">
        <v>86.570999999999998</v>
      </c>
      <c r="Y6" s="11">
        <v>95.759200000000007</v>
      </c>
      <c r="Z6" s="11" t="s">
        <v>6</v>
      </c>
    </row>
    <row r="7" spans="1:26" ht="22.5" x14ac:dyDescent="0.2">
      <c r="A7" s="12" t="s">
        <v>8</v>
      </c>
      <c r="B7" s="13" t="s">
        <v>5</v>
      </c>
      <c r="C7" s="11">
        <v>2.73</v>
      </c>
      <c r="D7" s="11">
        <v>3.58</v>
      </c>
      <c r="E7" s="11">
        <v>3.79</v>
      </c>
      <c r="F7" s="11">
        <v>4.5999999999999996</v>
      </c>
      <c r="G7" s="11">
        <v>0</v>
      </c>
      <c r="H7" s="11">
        <v>5.47</v>
      </c>
      <c r="I7" s="11">
        <v>7.07</v>
      </c>
      <c r="J7" s="11" t="s">
        <v>6</v>
      </c>
      <c r="K7" s="11">
        <v>10.48</v>
      </c>
      <c r="L7" s="11">
        <v>11.88</v>
      </c>
      <c r="M7" s="11">
        <v>13.82</v>
      </c>
      <c r="N7" s="11" t="s">
        <v>6</v>
      </c>
      <c r="O7" s="11" t="s">
        <v>6</v>
      </c>
      <c r="P7" s="11" t="s">
        <v>6</v>
      </c>
      <c r="Q7" s="11" t="s">
        <v>6</v>
      </c>
      <c r="R7" s="11" t="s">
        <v>6</v>
      </c>
      <c r="S7" s="11" t="s">
        <v>6</v>
      </c>
      <c r="T7" s="11" t="s">
        <v>6</v>
      </c>
      <c r="U7" s="11" t="s">
        <v>6</v>
      </c>
      <c r="V7" s="11" t="s">
        <v>6</v>
      </c>
      <c r="W7" s="11" t="s">
        <v>6</v>
      </c>
      <c r="X7" s="11" t="s">
        <v>6</v>
      </c>
      <c r="Y7" s="11" t="s">
        <v>6</v>
      </c>
      <c r="Z7" s="11" t="s">
        <v>6</v>
      </c>
    </row>
    <row r="8" spans="1:26" ht="22.5" x14ac:dyDescent="0.2">
      <c r="A8" s="12" t="s">
        <v>9</v>
      </c>
      <c r="B8" s="13" t="s">
        <v>5</v>
      </c>
      <c r="C8" s="14" t="s">
        <v>6</v>
      </c>
      <c r="D8" s="14" t="s">
        <v>6</v>
      </c>
      <c r="E8" s="11">
        <v>0.551425577135917</v>
      </c>
      <c r="F8" s="11" t="s">
        <v>6</v>
      </c>
      <c r="G8" s="11">
        <v>0.59324923286737097</v>
      </c>
      <c r="H8" s="11">
        <v>3.1296441996677999</v>
      </c>
      <c r="I8" s="11">
        <v>5.36897152818129</v>
      </c>
      <c r="J8" s="11">
        <v>7.3368988087193303</v>
      </c>
      <c r="K8" s="11">
        <v>8.6152484316668598</v>
      </c>
      <c r="L8" s="11">
        <v>11.694032460000001</v>
      </c>
      <c r="M8" s="11">
        <v>13.5899391</v>
      </c>
      <c r="N8" s="11">
        <v>13.74021499</v>
      </c>
      <c r="O8" s="11">
        <v>14.89120116</v>
      </c>
      <c r="P8" s="11">
        <v>16.640473329999999</v>
      </c>
      <c r="Q8" s="11">
        <v>17.27332831</v>
      </c>
      <c r="R8" s="11">
        <v>18.026624330000001</v>
      </c>
      <c r="S8" s="11">
        <v>18.399999999999999</v>
      </c>
      <c r="T8" s="11">
        <v>23</v>
      </c>
      <c r="U8" s="11">
        <v>19.600000000000001</v>
      </c>
      <c r="V8" s="11">
        <v>28.3</v>
      </c>
      <c r="W8" s="11">
        <v>28.4</v>
      </c>
      <c r="X8" s="11">
        <v>26.1175</v>
      </c>
      <c r="Y8" s="11">
        <v>29.767399999999999</v>
      </c>
      <c r="Z8" s="11" t="s">
        <v>6</v>
      </c>
    </row>
    <row r="9" spans="1:26" ht="23.25" thickBot="1" x14ac:dyDescent="0.25">
      <c r="A9" s="12" t="s">
        <v>10</v>
      </c>
      <c r="B9" s="13" t="s">
        <v>5</v>
      </c>
      <c r="C9" s="14"/>
      <c r="D9" s="14"/>
      <c r="E9" s="11"/>
      <c r="F9" s="11"/>
      <c r="G9" s="11"/>
      <c r="H9" s="11"/>
      <c r="I9" s="11"/>
      <c r="J9" s="11"/>
      <c r="K9" s="11"/>
      <c r="L9" s="11">
        <v>0</v>
      </c>
      <c r="M9" s="11" t="s">
        <v>6</v>
      </c>
      <c r="N9" s="11" t="s">
        <v>6</v>
      </c>
      <c r="O9" s="11" t="s">
        <v>6</v>
      </c>
      <c r="P9" s="11">
        <v>0.832023666</v>
      </c>
      <c r="Q9" s="11">
        <v>2.5444895409999999</v>
      </c>
      <c r="R9" s="11">
        <v>28.00208031</v>
      </c>
      <c r="S9" s="11">
        <v>32.299999999999997</v>
      </c>
      <c r="T9" s="11">
        <v>86.7</v>
      </c>
      <c r="U9" s="11">
        <v>94.3</v>
      </c>
      <c r="V9" s="11">
        <v>54.1</v>
      </c>
      <c r="W9" s="11">
        <v>50.1</v>
      </c>
      <c r="X9" s="11">
        <v>63.899500000000003</v>
      </c>
      <c r="Y9" s="11">
        <v>60.157600000000002</v>
      </c>
      <c r="Z9" s="11" t="s">
        <v>6</v>
      </c>
    </row>
    <row r="10" spans="1:26" s="15" customFormat="1" ht="14.25" customHeight="1" thickTop="1" x14ac:dyDescent="0.2">
      <c r="A10" s="7" t="s">
        <v>11</v>
      </c>
      <c r="B10" s="7"/>
      <c r="C10" s="7"/>
      <c r="D10" s="7"/>
      <c r="E10" s="7"/>
      <c r="F10" s="7"/>
      <c r="G10" s="7"/>
      <c r="H10" s="7"/>
      <c r="I10" s="7"/>
      <c r="J10" s="7"/>
      <c r="K10" s="7"/>
      <c r="L10" s="7"/>
      <c r="M10" s="7"/>
      <c r="N10" s="7"/>
      <c r="O10" s="7"/>
      <c r="P10" s="7"/>
      <c r="Q10" s="7"/>
      <c r="R10" s="7"/>
      <c r="S10" s="7"/>
      <c r="T10" s="7"/>
      <c r="U10" s="7"/>
      <c r="V10" s="7"/>
      <c r="W10" s="7"/>
      <c r="X10" s="7"/>
      <c r="Y10" s="7"/>
      <c r="Z10" s="7"/>
    </row>
    <row r="11" spans="1:26" ht="15" customHeight="1" x14ac:dyDescent="0.2">
      <c r="A11" s="12" t="s">
        <v>12</v>
      </c>
      <c r="B11" s="16" t="s">
        <v>13</v>
      </c>
      <c r="C11" s="14">
        <v>4.0639079914631298</v>
      </c>
      <c r="D11" s="14">
        <v>5.1281039821699803</v>
      </c>
      <c r="E11" s="14">
        <v>14.7588405454867</v>
      </c>
      <c r="F11" s="14">
        <v>18.645182183056399</v>
      </c>
      <c r="G11" s="14">
        <v>19.570620584378698</v>
      </c>
      <c r="H11" s="14">
        <v>20.487804878048799</v>
      </c>
      <c r="I11" s="14">
        <v>21.395991169290902</v>
      </c>
      <c r="J11" s="14">
        <v>22.29</v>
      </c>
      <c r="K11" s="14">
        <v>23.18</v>
      </c>
      <c r="L11" s="11">
        <v>0</v>
      </c>
      <c r="M11" s="11">
        <v>27</v>
      </c>
      <c r="N11" s="11">
        <v>30</v>
      </c>
      <c r="O11" s="11">
        <v>32</v>
      </c>
      <c r="P11" s="11">
        <v>35</v>
      </c>
      <c r="Q11" s="11">
        <v>51.6</v>
      </c>
      <c r="R11" s="11">
        <v>53.81</v>
      </c>
      <c r="S11" s="11">
        <v>55.856407822586498</v>
      </c>
      <c r="T11" s="11">
        <v>59.071735362999</v>
      </c>
      <c r="U11" s="11">
        <v>61.4</v>
      </c>
      <c r="V11" s="11">
        <v>69.612190213491402</v>
      </c>
      <c r="W11" s="11">
        <v>74.721853868291902</v>
      </c>
      <c r="X11" s="11">
        <v>77.767236634964604</v>
      </c>
      <c r="Y11" s="11" t="s">
        <v>6</v>
      </c>
      <c r="Z11" s="11" t="s">
        <v>6</v>
      </c>
    </row>
    <row r="12" spans="1:26" x14ac:dyDescent="0.2">
      <c r="A12" s="17" t="s">
        <v>14</v>
      </c>
      <c r="B12" s="16" t="s">
        <v>13</v>
      </c>
      <c r="C12" s="14" t="s">
        <v>6</v>
      </c>
      <c r="D12" s="14" t="s">
        <v>6</v>
      </c>
      <c r="E12" s="14" t="s">
        <v>6</v>
      </c>
      <c r="F12" s="14" t="s">
        <v>6</v>
      </c>
      <c r="G12" s="14" t="s">
        <v>6</v>
      </c>
      <c r="H12" s="14">
        <v>77.5</v>
      </c>
      <c r="I12" s="14" t="s">
        <v>6</v>
      </c>
      <c r="J12" s="14" t="s">
        <v>6</v>
      </c>
      <c r="K12" s="14" t="s">
        <v>6</v>
      </c>
      <c r="L12" s="14" t="s">
        <v>6</v>
      </c>
      <c r="M12" s="14" t="s">
        <v>6</v>
      </c>
      <c r="N12" s="14" t="s">
        <v>6</v>
      </c>
      <c r="O12" s="14" t="s">
        <v>6</v>
      </c>
      <c r="P12" s="14" t="s">
        <v>6</v>
      </c>
      <c r="Q12" s="14" t="s">
        <v>6</v>
      </c>
      <c r="R12" s="14" t="s">
        <v>6</v>
      </c>
      <c r="S12" s="14" t="s">
        <v>6</v>
      </c>
      <c r="T12" s="14" t="s">
        <v>6</v>
      </c>
      <c r="U12" s="14" t="s">
        <v>6</v>
      </c>
      <c r="V12" s="14" t="s">
        <v>6</v>
      </c>
      <c r="W12" s="14" t="s">
        <v>6</v>
      </c>
      <c r="X12" s="14" t="s">
        <v>6</v>
      </c>
      <c r="Y12" s="14" t="s">
        <v>6</v>
      </c>
      <c r="Z12" s="14" t="s">
        <v>6</v>
      </c>
    </row>
    <row r="13" spans="1:26" x14ac:dyDescent="0.2">
      <c r="A13" s="17" t="s">
        <v>15</v>
      </c>
      <c r="B13" s="16" t="s">
        <v>13</v>
      </c>
      <c r="C13" s="14" t="s">
        <v>6</v>
      </c>
      <c r="D13" s="14" t="s">
        <v>6</v>
      </c>
      <c r="E13" s="14" t="s">
        <v>6</v>
      </c>
      <c r="F13" s="14" t="s">
        <v>6</v>
      </c>
      <c r="G13" s="14" t="s">
        <v>6</v>
      </c>
      <c r="H13" s="14">
        <v>71.7</v>
      </c>
      <c r="I13" s="14" t="s">
        <v>6</v>
      </c>
      <c r="J13" s="14" t="s">
        <v>6</v>
      </c>
      <c r="K13" s="14" t="s">
        <v>6</v>
      </c>
      <c r="L13" s="14" t="s">
        <v>6</v>
      </c>
      <c r="M13" s="14" t="s">
        <v>6</v>
      </c>
      <c r="N13" s="14" t="s">
        <v>6</v>
      </c>
      <c r="O13" s="14" t="s">
        <v>6</v>
      </c>
      <c r="P13" s="14" t="s">
        <v>6</v>
      </c>
      <c r="Q13" s="14" t="s">
        <v>6</v>
      </c>
      <c r="R13" s="14" t="s">
        <v>6</v>
      </c>
      <c r="S13" s="14" t="s">
        <v>6</v>
      </c>
      <c r="T13" s="14" t="s">
        <v>6</v>
      </c>
      <c r="U13" s="14" t="s">
        <v>6</v>
      </c>
      <c r="V13" s="14" t="s">
        <v>6</v>
      </c>
      <c r="W13" s="14" t="s">
        <v>6</v>
      </c>
      <c r="X13" s="14" t="s">
        <v>6</v>
      </c>
      <c r="Y13" s="14" t="s">
        <v>6</v>
      </c>
      <c r="Z13" s="14" t="s">
        <v>6</v>
      </c>
    </row>
    <row r="14" spans="1:26" ht="22.5" x14ac:dyDescent="0.2">
      <c r="A14" s="17" t="s">
        <v>16</v>
      </c>
      <c r="B14" s="16" t="s">
        <v>13</v>
      </c>
      <c r="C14" s="14" t="s">
        <v>6</v>
      </c>
      <c r="D14" s="14" t="s">
        <v>6</v>
      </c>
      <c r="E14" s="14" t="s">
        <v>6</v>
      </c>
      <c r="F14" s="14" t="s">
        <v>6</v>
      </c>
      <c r="G14" s="14" t="s">
        <v>6</v>
      </c>
      <c r="H14" s="14">
        <v>53</v>
      </c>
      <c r="I14" s="14" t="s">
        <v>6</v>
      </c>
      <c r="J14" s="14" t="s">
        <v>6</v>
      </c>
      <c r="K14" s="14" t="s">
        <v>6</v>
      </c>
      <c r="L14" s="14" t="s">
        <v>6</v>
      </c>
      <c r="M14" s="14" t="s">
        <v>6</v>
      </c>
      <c r="N14" s="14" t="s">
        <v>6</v>
      </c>
      <c r="O14" s="14" t="s">
        <v>6</v>
      </c>
      <c r="P14" s="14" t="s">
        <v>6</v>
      </c>
      <c r="Q14" s="14" t="s">
        <v>6</v>
      </c>
      <c r="R14" s="14" t="s">
        <v>6</v>
      </c>
      <c r="S14" s="14" t="s">
        <v>6</v>
      </c>
      <c r="T14" s="14" t="s">
        <v>6</v>
      </c>
      <c r="U14" s="14" t="s">
        <v>6</v>
      </c>
      <c r="V14" s="14" t="s">
        <v>6</v>
      </c>
      <c r="W14" s="14" t="s">
        <v>6</v>
      </c>
      <c r="X14" s="14" t="s">
        <v>6</v>
      </c>
      <c r="Y14" s="14" t="s">
        <v>6</v>
      </c>
      <c r="Z14" s="14" t="s">
        <v>6</v>
      </c>
    </row>
    <row r="15" spans="1:26" ht="22.5" x14ac:dyDescent="0.2">
      <c r="A15" s="17" t="s">
        <v>17</v>
      </c>
      <c r="B15" s="16" t="s">
        <v>13</v>
      </c>
      <c r="C15" s="14" t="s">
        <v>6</v>
      </c>
      <c r="D15" s="14" t="s">
        <v>6</v>
      </c>
      <c r="E15" s="14" t="s">
        <v>6</v>
      </c>
      <c r="F15" s="14" t="s">
        <v>6</v>
      </c>
      <c r="G15" s="14" t="s">
        <v>6</v>
      </c>
      <c r="H15" s="14">
        <v>57.5</v>
      </c>
      <c r="I15" s="14" t="s">
        <v>6</v>
      </c>
      <c r="J15" s="14" t="s">
        <v>6</v>
      </c>
      <c r="K15" s="14" t="s">
        <v>6</v>
      </c>
      <c r="L15" s="14" t="s">
        <v>6</v>
      </c>
      <c r="M15" s="14" t="s">
        <v>6</v>
      </c>
      <c r="N15" s="14" t="s">
        <v>6</v>
      </c>
      <c r="O15" s="14" t="s">
        <v>6</v>
      </c>
      <c r="P15" s="14" t="s">
        <v>6</v>
      </c>
      <c r="Q15" s="14" t="s">
        <v>6</v>
      </c>
      <c r="R15" s="14" t="s">
        <v>6</v>
      </c>
      <c r="S15" s="14" t="s">
        <v>6</v>
      </c>
      <c r="T15" s="14" t="s">
        <v>6</v>
      </c>
      <c r="U15" s="14" t="s">
        <v>6</v>
      </c>
      <c r="V15" s="14" t="s">
        <v>6</v>
      </c>
      <c r="W15" s="14" t="s">
        <v>6</v>
      </c>
      <c r="X15" s="14" t="s">
        <v>6</v>
      </c>
      <c r="Y15" s="14" t="s">
        <v>6</v>
      </c>
      <c r="Z15" s="14" t="s">
        <v>6</v>
      </c>
    </row>
    <row r="16" spans="1:26" ht="22.5" x14ac:dyDescent="0.2">
      <c r="A16" s="17" t="s">
        <v>18</v>
      </c>
      <c r="B16" s="16" t="s">
        <v>13</v>
      </c>
      <c r="C16" s="14" t="s">
        <v>6</v>
      </c>
      <c r="D16" s="14">
        <v>4.13</v>
      </c>
      <c r="E16" s="14" t="s">
        <v>6</v>
      </c>
      <c r="F16" s="14" t="s">
        <v>6</v>
      </c>
      <c r="G16" s="14" t="s">
        <v>6</v>
      </c>
      <c r="H16" s="14">
        <v>8.6999999999999993</v>
      </c>
      <c r="I16" s="14" t="s">
        <v>6</v>
      </c>
      <c r="J16" s="14" t="s">
        <v>6</v>
      </c>
      <c r="K16" s="14" t="s">
        <v>6</v>
      </c>
      <c r="L16" s="14" t="s">
        <v>6</v>
      </c>
      <c r="M16" s="14" t="s">
        <v>6</v>
      </c>
      <c r="N16" s="14" t="s">
        <v>6</v>
      </c>
      <c r="O16" s="14" t="s">
        <v>6</v>
      </c>
      <c r="P16" s="14" t="s">
        <v>6</v>
      </c>
      <c r="Q16" s="14" t="s">
        <v>6</v>
      </c>
      <c r="R16" s="14" t="s">
        <v>6</v>
      </c>
      <c r="S16" s="14" t="s">
        <v>6</v>
      </c>
      <c r="T16" s="14" t="s">
        <v>6</v>
      </c>
      <c r="U16" s="14" t="s">
        <v>6</v>
      </c>
      <c r="V16" s="14" t="s">
        <v>6</v>
      </c>
      <c r="W16" s="14" t="s">
        <v>6</v>
      </c>
      <c r="X16" s="14" t="s">
        <v>6</v>
      </c>
      <c r="Y16" s="14" t="s">
        <v>6</v>
      </c>
      <c r="Z16" s="14" t="s">
        <v>6</v>
      </c>
    </row>
    <row r="17" spans="1:26" x14ac:dyDescent="0.2">
      <c r="A17" s="17" t="s">
        <v>19</v>
      </c>
      <c r="B17" s="16" t="s">
        <v>13</v>
      </c>
      <c r="C17" s="14" t="s">
        <v>6</v>
      </c>
      <c r="D17" s="14">
        <v>6.52</v>
      </c>
      <c r="E17" s="14" t="s">
        <v>6</v>
      </c>
      <c r="F17" s="14" t="s">
        <v>6</v>
      </c>
      <c r="G17" s="14" t="s">
        <v>6</v>
      </c>
      <c r="H17" s="14">
        <v>13.9</v>
      </c>
      <c r="I17" s="14" t="s">
        <v>6</v>
      </c>
      <c r="J17" s="14" t="s">
        <v>6</v>
      </c>
      <c r="K17" s="14" t="s">
        <v>6</v>
      </c>
      <c r="L17" s="14" t="s">
        <v>6</v>
      </c>
      <c r="M17" s="14" t="s">
        <v>6</v>
      </c>
      <c r="N17" s="14" t="s">
        <v>6</v>
      </c>
      <c r="O17" s="14" t="s">
        <v>6</v>
      </c>
      <c r="P17" s="14" t="s">
        <v>6</v>
      </c>
      <c r="Q17" s="14" t="s">
        <v>6</v>
      </c>
      <c r="R17" s="14" t="s">
        <v>6</v>
      </c>
      <c r="S17" s="14" t="s">
        <v>6</v>
      </c>
      <c r="T17" s="14" t="s">
        <v>6</v>
      </c>
      <c r="U17" s="14" t="s">
        <v>6</v>
      </c>
      <c r="V17" s="14" t="s">
        <v>6</v>
      </c>
      <c r="W17" s="14" t="s">
        <v>6</v>
      </c>
      <c r="X17" s="14" t="s">
        <v>6</v>
      </c>
      <c r="Y17" s="14" t="s">
        <v>6</v>
      </c>
      <c r="Z17" s="14" t="s">
        <v>6</v>
      </c>
    </row>
    <row r="18" spans="1:26" ht="15" thickBot="1" x14ac:dyDescent="0.25">
      <c r="A18" s="17" t="s">
        <v>20</v>
      </c>
      <c r="B18" s="16" t="s">
        <v>13</v>
      </c>
      <c r="C18" s="14" t="s">
        <v>6</v>
      </c>
      <c r="D18" s="14">
        <v>86.3</v>
      </c>
      <c r="E18" s="14" t="s">
        <v>6</v>
      </c>
      <c r="F18" s="14" t="s">
        <v>6</v>
      </c>
      <c r="G18" s="14" t="s">
        <v>6</v>
      </c>
      <c r="H18" s="14" t="s">
        <v>6</v>
      </c>
      <c r="I18" s="14" t="s">
        <v>6</v>
      </c>
      <c r="J18" s="14" t="s">
        <v>6</v>
      </c>
      <c r="K18" s="14" t="s">
        <v>6</v>
      </c>
      <c r="L18" s="14" t="s">
        <v>6</v>
      </c>
      <c r="M18" s="14" t="s">
        <v>6</v>
      </c>
      <c r="N18" s="14" t="s">
        <v>6</v>
      </c>
      <c r="O18" s="14" t="s">
        <v>6</v>
      </c>
      <c r="P18" s="14" t="s">
        <v>6</v>
      </c>
      <c r="Q18" s="14" t="s">
        <v>6</v>
      </c>
      <c r="R18" s="14" t="s">
        <v>6</v>
      </c>
      <c r="S18" s="14" t="s">
        <v>6</v>
      </c>
      <c r="T18" s="14" t="s">
        <v>6</v>
      </c>
      <c r="U18" s="14" t="s">
        <v>6</v>
      </c>
      <c r="V18" s="14" t="s">
        <v>6</v>
      </c>
      <c r="W18" s="14" t="s">
        <v>6</v>
      </c>
      <c r="X18" s="14" t="s">
        <v>6</v>
      </c>
      <c r="Y18" s="14" t="s">
        <v>6</v>
      </c>
      <c r="Z18" s="14" t="s">
        <v>6</v>
      </c>
    </row>
    <row r="19" spans="1:26" s="15" customFormat="1" ht="14.25" customHeight="1" thickTop="1" x14ac:dyDescent="0.2">
      <c r="A19" s="7" t="s">
        <v>21</v>
      </c>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2">
      <c r="A20" s="18" t="s">
        <v>22</v>
      </c>
      <c r="B20" s="19"/>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22.5" x14ac:dyDescent="0.2">
      <c r="A21" s="21" t="s">
        <v>23</v>
      </c>
      <c r="B21" s="16" t="s">
        <v>24</v>
      </c>
      <c r="C21" s="11">
        <v>7.1949309573116267</v>
      </c>
      <c r="D21" s="11">
        <v>6.8412892971089256</v>
      </c>
      <c r="E21" s="11">
        <v>7.9073349453764745</v>
      </c>
      <c r="F21" s="11">
        <v>9.95073961215091</v>
      </c>
      <c r="G21" s="11">
        <v>6.6820040415283346</v>
      </c>
      <c r="H21" s="11">
        <v>5.4439516356826099</v>
      </c>
      <c r="I21" s="11">
        <v>6.4089983922015401</v>
      </c>
      <c r="J21" s="11">
        <v>7.5870704820366273</v>
      </c>
      <c r="K21" s="11">
        <v>4.9972441828711975</v>
      </c>
      <c r="L21" s="11">
        <v>4.886703659195307</v>
      </c>
      <c r="M21" s="11">
        <v>5.1867880813176104</v>
      </c>
      <c r="N21" s="11">
        <v>4.6832026580625001</v>
      </c>
      <c r="O21" s="11">
        <v>5.3658910322199302</v>
      </c>
      <c r="P21" s="11">
        <v>5.2828417944871431</v>
      </c>
      <c r="Q21" s="11">
        <v>6.2373508151046853</v>
      </c>
      <c r="R21" s="11">
        <v>4.9374059132143682</v>
      </c>
      <c r="S21" s="11">
        <v>4.2608900442348476</v>
      </c>
      <c r="T21" s="11">
        <v>5.0662177498073833</v>
      </c>
      <c r="U21" s="11">
        <v>6.6684898949880527</v>
      </c>
      <c r="V21" s="11">
        <v>5.4678042297802554</v>
      </c>
      <c r="W21" s="11">
        <v>7.3698421481271659</v>
      </c>
      <c r="X21" s="11">
        <v>5.8443603284096826</v>
      </c>
      <c r="Y21" s="11">
        <v>4.344496981940571</v>
      </c>
      <c r="Z21" s="11">
        <v>4.5770390151512066</v>
      </c>
    </row>
    <row r="22" spans="1:26" x14ac:dyDescent="0.2">
      <c r="A22" s="21" t="s">
        <v>25</v>
      </c>
      <c r="B22" s="16" t="s">
        <v>26</v>
      </c>
      <c r="C22" s="11">
        <v>17.180803189549998</v>
      </c>
      <c r="D22" s="11">
        <v>14.528324637199999</v>
      </c>
      <c r="E22" s="11">
        <v>15.721653537590001</v>
      </c>
      <c r="F22" s="11">
        <v>25.234760715505981</v>
      </c>
      <c r="G22" s="11">
        <v>16.872078313089997</v>
      </c>
      <c r="H22" s="11">
        <v>18.18466922272</v>
      </c>
      <c r="I22" s="11">
        <v>19.157016028149997</v>
      </c>
      <c r="J22" s="11">
        <v>27.70223229774</v>
      </c>
      <c r="K22" s="11">
        <v>18.851684111259999</v>
      </c>
      <c r="L22" s="11">
        <v>14.305154213350001</v>
      </c>
      <c r="M22" s="11">
        <v>16.493986098590003</v>
      </c>
      <c r="N22" s="11">
        <v>15.735560931090001</v>
      </c>
      <c r="O22" s="22">
        <v>15.614742903759998</v>
      </c>
      <c r="P22" s="22">
        <v>18.956632524829995</v>
      </c>
      <c r="Q22" s="22">
        <v>17.684636019050014</v>
      </c>
      <c r="R22" s="22">
        <v>17.536579130069999</v>
      </c>
      <c r="S22" s="22">
        <v>16.349120317529994</v>
      </c>
      <c r="T22" s="22">
        <v>20.541912050659999</v>
      </c>
      <c r="U22" s="22">
        <v>30.058431793389982</v>
      </c>
      <c r="V22" s="22">
        <v>26.236469319059989</v>
      </c>
      <c r="W22" s="22">
        <v>29.077903885030004</v>
      </c>
      <c r="X22" s="22">
        <v>26.105375746450004</v>
      </c>
      <c r="Y22" s="22">
        <v>25.600840695429994</v>
      </c>
      <c r="Z22" s="22">
        <v>27.865142505199994</v>
      </c>
    </row>
    <row r="23" spans="1:26" x14ac:dyDescent="0.2">
      <c r="A23" s="23" t="s">
        <v>27</v>
      </c>
      <c r="B23" s="16" t="s">
        <v>26</v>
      </c>
      <c r="C23" s="11">
        <v>5.1480207778999993</v>
      </c>
      <c r="D23" s="11">
        <v>4.0954442969000002</v>
      </c>
      <c r="E23" s="11">
        <v>6.7587965745299998</v>
      </c>
      <c r="F23" s="11">
        <v>14.484759615144871</v>
      </c>
      <c r="G23" s="11">
        <v>6.8840042271000002</v>
      </c>
      <c r="H23" s="11">
        <v>6.3706591848899992</v>
      </c>
      <c r="I23" s="11">
        <v>6.5010638692999994</v>
      </c>
      <c r="J23" s="11">
        <v>14.623097599109999</v>
      </c>
      <c r="K23" s="11">
        <v>6.048649877269999</v>
      </c>
      <c r="L23" s="11">
        <v>3.8162995170299996</v>
      </c>
      <c r="M23" s="11">
        <v>5.5069830115300009</v>
      </c>
      <c r="N23" s="11">
        <v>5.8918504044400004</v>
      </c>
      <c r="O23" s="11">
        <v>4.4780877441299998</v>
      </c>
      <c r="P23" s="11">
        <v>5.832278982530001</v>
      </c>
      <c r="Q23" s="11">
        <v>7.1093917794899992</v>
      </c>
      <c r="R23" s="11">
        <v>6.2157645249700018</v>
      </c>
      <c r="S23" s="11">
        <v>5.5615229569899984</v>
      </c>
      <c r="T23" s="11">
        <v>6.5940715540700019</v>
      </c>
      <c r="U23" s="11">
        <v>11.47837592902</v>
      </c>
      <c r="V23" s="11">
        <v>11.151303293130002</v>
      </c>
      <c r="W23" s="11">
        <v>6.0116065809799997</v>
      </c>
      <c r="X23" s="11">
        <v>7.9588568559499997</v>
      </c>
      <c r="Y23" s="11">
        <v>7.7479785483100008</v>
      </c>
      <c r="Z23" s="11">
        <v>9.3390743646199983</v>
      </c>
    </row>
    <row r="24" spans="1:26" x14ac:dyDescent="0.2">
      <c r="A24" s="23" t="s">
        <v>28</v>
      </c>
      <c r="B24" s="16" t="s">
        <v>26</v>
      </c>
      <c r="C24" s="11">
        <v>7.0842662490599988</v>
      </c>
      <c r="D24" s="11">
        <v>6.2587935211999994</v>
      </c>
      <c r="E24" s="11">
        <v>4.5754809800699991</v>
      </c>
      <c r="F24" s="11">
        <v>5.8749318459769206</v>
      </c>
      <c r="G24" s="11">
        <v>5.52599595548</v>
      </c>
      <c r="H24" s="11">
        <v>6.7283784567999998</v>
      </c>
      <c r="I24" s="11">
        <v>6.9337223255299998</v>
      </c>
      <c r="J24" s="11">
        <v>7.1752776395300009</v>
      </c>
      <c r="K24" s="11">
        <v>7.1831342983399997</v>
      </c>
      <c r="L24" s="11">
        <v>5.6069921707799999</v>
      </c>
      <c r="M24" s="11">
        <v>6.289192970060002</v>
      </c>
      <c r="N24" s="11">
        <v>5.0086168432299996</v>
      </c>
      <c r="O24" s="11">
        <v>5.4934104325100019</v>
      </c>
      <c r="P24" s="11">
        <v>6.7058240349099991</v>
      </c>
      <c r="Q24" s="11">
        <v>4.6677364433700008</v>
      </c>
      <c r="R24" s="11">
        <v>4.9653965160800002</v>
      </c>
      <c r="S24" s="11">
        <v>4.4469444419399995</v>
      </c>
      <c r="T24" s="11">
        <v>5.8656967268899995</v>
      </c>
      <c r="U24" s="11">
        <v>6.4025761900100013</v>
      </c>
      <c r="V24" s="11">
        <v>5.9738481002200006</v>
      </c>
      <c r="W24" s="11">
        <v>11.783980067860002</v>
      </c>
      <c r="X24" s="11">
        <v>9.0994212709400006</v>
      </c>
      <c r="Y24" s="11">
        <v>6.87999978666</v>
      </c>
      <c r="Z24" s="11">
        <v>7.2141494525100001</v>
      </c>
    </row>
    <row r="25" spans="1:26" x14ac:dyDescent="0.2">
      <c r="A25" s="23" t="s">
        <v>29</v>
      </c>
      <c r="B25" s="16" t="s">
        <v>26</v>
      </c>
      <c r="C25" s="11">
        <v>0.62249937750000039</v>
      </c>
      <c r="D25" s="11">
        <v>0.3888316784000001</v>
      </c>
      <c r="E25" s="11">
        <v>0.20176609453</v>
      </c>
      <c r="F25" s="11">
        <v>0.36309370334061003</v>
      </c>
      <c r="G25" s="11">
        <v>0.52102651601000005</v>
      </c>
      <c r="H25" s="11">
        <v>0.27959157225999987</v>
      </c>
      <c r="I25" s="11">
        <v>0.35294890630999987</v>
      </c>
      <c r="J25" s="11">
        <v>0.62603307767000005</v>
      </c>
      <c r="K25" s="11">
        <v>0.67092821796000002</v>
      </c>
      <c r="L25" s="11">
        <v>0.64494750319999994</v>
      </c>
      <c r="M25" s="11">
        <v>0.56871498683999999</v>
      </c>
      <c r="N25" s="11">
        <v>0.52064540528000014</v>
      </c>
      <c r="O25" s="11">
        <v>0.63848380595999998</v>
      </c>
      <c r="P25" s="11">
        <v>0.81987918012000027</v>
      </c>
      <c r="Q25" s="11">
        <v>0.49623394821</v>
      </c>
      <c r="R25" s="11">
        <v>0.73689185570000026</v>
      </c>
      <c r="S25" s="11">
        <v>0.29804266492000009</v>
      </c>
      <c r="T25" s="11">
        <v>1.0346085950199999</v>
      </c>
      <c r="U25" s="11">
        <v>1.7513663967800002</v>
      </c>
      <c r="V25" s="11">
        <v>1.1185518444100002</v>
      </c>
      <c r="W25" s="11">
        <v>1.3910130534299998</v>
      </c>
      <c r="X25" s="11">
        <v>1.2631105887399998</v>
      </c>
      <c r="Y25" s="11">
        <v>1.66552314929</v>
      </c>
      <c r="Z25" s="11">
        <v>1.9534439724799999</v>
      </c>
    </row>
    <row r="26" spans="1:26" x14ac:dyDescent="0.2">
      <c r="A26" s="23" t="s">
        <v>30</v>
      </c>
      <c r="B26" s="16" t="s">
        <v>26</v>
      </c>
      <c r="C26" s="11">
        <v>3.0129555055600004</v>
      </c>
      <c r="D26" s="11">
        <v>3.0680618506999999</v>
      </c>
      <c r="E26" s="11">
        <v>2.9173533789399997</v>
      </c>
      <c r="F26" s="11">
        <v>3.0224266636442394</v>
      </c>
      <c r="G26" s="11">
        <v>2.7689268606999997</v>
      </c>
      <c r="H26" s="11">
        <v>3.2069260523300001</v>
      </c>
      <c r="I26" s="11">
        <v>3.6313845167599994</v>
      </c>
      <c r="J26" s="11">
        <v>3.6958726004200004</v>
      </c>
      <c r="K26" s="11">
        <v>3.3675903361099992</v>
      </c>
      <c r="L26" s="11">
        <v>2.3474132081400003</v>
      </c>
      <c r="M26" s="11">
        <v>2.57152002107</v>
      </c>
      <c r="N26" s="11">
        <v>2.6210318234099996</v>
      </c>
      <c r="O26" s="11">
        <v>2.8050749726999995</v>
      </c>
      <c r="P26" s="11">
        <v>3.9036957259300009</v>
      </c>
      <c r="Q26" s="11">
        <v>4.2444339037100001</v>
      </c>
      <c r="R26" s="11">
        <v>3.3277429685500004</v>
      </c>
      <c r="S26" s="11">
        <v>3.23965861219</v>
      </c>
      <c r="T26" s="11">
        <v>3.6579522679700003</v>
      </c>
      <c r="U26" s="11">
        <v>6.1288479452200004</v>
      </c>
      <c r="V26" s="11">
        <v>4.7646156057500004</v>
      </c>
      <c r="W26" s="11">
        <v>5.1840900010899995</v>
      </c>
      <c r="X26" s="11">
        <v>5.2878554528800015</v>
      </c>
      <c r="Y26" s="11">
        <v>5.3614235274599995</v>
      </c>
      <c r="Z26" s="11">
        <v>5.5770684969999973</v>
      </c>
    </row>
    <row r="27" spans="1:26" x14ac:dyDescent="0.2">
      <c r="A27" s="23" t="s">
        <v>31</v>
      </c>
      <c r="B27" s="16" t="s">
        <v>26</v>
      </c>
      <c r="C27" s="11">
        <v>1.3130612795299996</v>
      </c>
      <c r="D27" s="11">
        <v>0.71719328999999987</v>
      </c>
      <c r="E27" s="11">
        <v>1.2682565095200002</v>
      </c>
      <c r="F27" s="11">
        <v>1.4895488873993399</v>
      </c>
      <c r="G27" s="11">
        <v>1.1721247537999999</v>
      </c>
      <c r="H27" s="11">
        <v>1.5991139564399997</v>
      </c>
      <c r="I27" s="11">
        <v>1.7378964102499994</v>
      </c>
      <c r="J27" s="11">
        <v>1.5819513810099999</v>
      </c>
      <c r="K27" s="11">
        <v>1.58138138158</v>
      </c>
      <c r="L27" s="11">
        <v>1.8895018142000004</v>
      </c>
      <c r="M27" s="11">
        <v>1.5575751090899999</v>
      </c>
      <c r="N27" s="11">
        <v>1.6934164547299997</v>
      </c>
      <c r="O27" s="11">
        <v>2.1996859484600004</v>
      </c>
      <c r="P27" s="11">
        <v>1.6949546013399999</v>
      </c>
      <c r="Q27" s="11">
        <v>1.1668399442699999</v>
      </c>
      <c r="R27" s="11">
        <v>2.2907832647699999</v>
      </c>
      <c r="S27" s="11">
        <v>2.8029516414899995</v>
      </c>
      <c r="T27" s="11">
        <v>3.4195276915800004</v>
      </c>
      <c r="U27" s="11">
        <v>4.3544286085300001</v>
      </c>
      <c r="V27" s="11">
        <v>3.2833819017999994</v>
      </c>
      <c r="W27" s="11">
        <v>4.7072141816699995</v>
      </c>
      <c r="X27" s="11">
        <v>2.4961315779400004</v>
      </c>
      <c r="Y27" s="11">
        <v>3.9459156837100005</v>
      </c>
      <c r="Z27" s="11">
        <v>3.7814062185900008</v>
      </c>
    </row>
    <row r="28" spans="1:26" x14ac:dyDescent="0.2">
      <c r="A28" s="18" t="s">
        <v>32</v>
      </c>
      <c r="B28" s="16"/>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2.5" x14ac:dyDescent="0.2">
      <c r="A29" s="21" t="s">
        <v>33</v>
      </c>
      <c r="B29" s="16" t="s">
        <v>34</v>
      </c>
      <c r="C29" s="11">
        <v>19.421596372429935</v>
      </c>
      <c r="D29" s="11">
        <v>14.431754070430088</v>
      </c>
      <c r="E29" s="11">
        <v>1.905729607330044</v>
      </c>
      <c r="F29" s="11">
        <v>0.17379983471329977</v>
      </c>
      <c r="G29" s="11">
        <v>0.12133083301926839</v>
      </c>
      <c r="H29" s="11">
        <v>0</v>
      </c>
      <c r="I29" s="11">
        <v>0</v>
      </c>
      <c r="J29" s="11">
        <v>0</v>
      </c>
      <c r="K29" s="11">
        <v>0</v>
      </c>
      <c r="L29" s="11">
        <v>0</v>
      </c>
      <c r="M29" s="11">
        <v>0</v>
      </c>
      <c r="N29" s="11">
        <v>1.3927234750000001E-2</v>
      </c>
      <c r="O29" s="11">
        <v>0.35178589159999996</v>
      </c>
      <c r="P29" s="11">
        <v>1.0213342196637429</v>
      </c>
      <c r="Q29" s="11">
        <v>4.0098330292566127</v>
      </c>
      <c r="R29" s="11">
        <v>0.69529077583103016</v>
      </c>
      <c r="S29" s="11">
        <v>8.8420954763592317</v>
      </c>
      <c r="T29" s="11">
        <v>1.2743929324917243</v>
      </c>
      <c r="U29" s="11">
        <v>5.4300546405822541</v>
      </c>
      <c r="V29" s="11">
        <v>2.2298398146269132</v>
      </c>
      <c r="W29" s="11">
        <v>4.6014223670583524E-3</v>
      </c>
      <c r="X29" s="11">
        <v>2.3811531686074531E-3</v>
      </c>
      <c r="Y29" s="11">
        <v>3.6535892657817322E-3</v>
      </c>
      <c r="Z29" s="11">
        <v>8.1269116119787668E-3</v>
      </c>
    </row>
    <row r="30" spans="1:26" x14ac:dyDescent="0.2">
      <c r="A30" s="21" t="s">
        <v>33</v>
      </c>
      <c r="B30" s="16" t="s">
        <v>26</v>
      </c>
      <c r="C30" s="11">
        <v>13.715649247300002</v>
      </c>
      <c r="D30" s="11">
        <v>7.8063373882999993</v>
      </c>
      <c r="E30" s="11">
        <v>0.62702233594000001</v>
      </c>
      <c r="F30" s="11">
        <v>5.0531851801319999E-2</v>
      </c>
      <c r="G30" s="11">
        <v>2.9557007479999998E-2</v>
      </c>
      <c r="H30" s="11">
        <v>0</v>
      </c>
      <c r="I30" s="11">
        <v>0</v>
      </c>
      <c r="J30" s="11">
        <v>0</v>
      </c>
      <c r="K30" s="11">
        <v>0</v>
      </c>
      <c r="L30" s="11">
        <v>0</v>
      </c>
      <c r="M30" s="11">
        <v>0</v>
      </c>
      <c r="N30" s="11">
        <v>3.8996257300000004E-3</v>
      </c>
      <c r="O30" s="11">
        <v>0.12312506205999998</v>
      </c>
      <c r="P30" s="11">
        <v>0.36326815525000006</v>
      </c>
      <c r="Q30" s="11">
        <v>1.1553932890500003</v>
      </c>
      <c r="R30" s="11">
        <v>0.21587682115999998</v>
      </c>
      <c r="S30" s="11">
        <v>2.9192178215200006</v>
      </c>
      <c r="T30" s="11">
        <v>0.35782964217000002</v>
      </c>
      <c r="U30" s="11">
        <v>1.6769368415800003</v>
      </c>
      <c r="V30" s="11">
        <v>0.71323373120999989</v>
      </c>
      <c r="W30" s="11">
        <v>0.10378434066000004</v>
      </c>
      <c r="X30" s="11">
        <v>7.8146218149999974E-2</v>
      </c>
      <c r="Y30" s="11">
        <v>0.12022358348000003</v>
      </c>
      <c r="Z30" s="11">
        <v>0.31067968932000001</v>
      </c>
    </row>
    <row r="31" spans="1:26" x14ac:dyDescent="0.2">
      <c r="A31" s="21" t="s">
        <v>35</v>
      </c>
      <c r="B31" s="16" t="s">
        <v>26</v>
      </c>
      <c r="C31" s="11">
        <v>13.989421936490002</v>
      </c>
      <c r="D31" s="11">
        <v>7.9231397684999996</v>
      </c>
      <c r="E31" s="11">
        <v>2.4574760610399995</v>
      </c>
      <c r="F31" s="11">
        <v>0.73740259185519019</v>
      </c>
      <c r="G31" s="11">
        <v>1.1044711177500002</v>
      </c>
      <c r="H31" s="11">
        <v>0.43350956649</v>
      </c>
      <c r="I31" s="11">
        <v>0.58726422754999974</v>
      </c>
      <c r="J31" s="11">
        <v>7.4666436444599977</v>
      </c>
      <c r="K31" s="11">
        <v>1.2206158164199998</v>
      </c>
      <c r="L31" s="11">
        <v>0.60189162032999988</v>
      </c>
      <c r="M31" s="11">
        <v>0.42988697751999999</v>
      </c>
      <c r="N31" s="11">
        <v>0.38162332208000005</v>
      </c>
      <c r="O31" s="11">
        <v>0.24897049177</v>
      </c>
      <c r="P31" s="11">
        <v>1.0207137941</v>
      </c>
      <c r="Q31" s="11">
        <v>1.4261404257099997</v>
      </c>
      <c r="R31" s="11">
        <v>0.89910428608000026</v>
      </c>
      <c r="S31" s="11">
        <v>3.1494509246200018</v>
      </c>
      <c r="T31" s="11">
        <v>0.70624151597999962</v>
      </c>
      <c r="U31" s="11">
        <v>2.0109931741900007</v>
      </c>
      <c r="V31" s="11">
        <v>0.96321125900999993</v>
      </c>
      <c r="W31" s="11">
        <v>0.38380369026999994</v>
      </c>
      <c r="X31" s="11">
        <v>0.28889971110000001</v>
      </c>
      <c r="Y31" s="11">
        <v>1.1495232949200003</v>
      </c>
      <c r="Z31" s="11">
        <v>1.9014714318599997</v>
      </c>
    </row>
    <row r="32" spans="1:26" ht="23.25" thickBot="1" x14ac:dyDescent="0.25">
      <c r="A32" s="21" t="s">
        <v>35</v>
      </c>
      <c r="B32" s="16" t="s">
        <v>36</v>
      </c>
      <c r="C32" s="11">
        <v>18.44500998417303</v>
      </c>
      <c r="D32" s="11">
        <v>13.499746338567222</v>
      </c>
      <c r="E32" s="11">
        <v>6.4227922695329385</v>
      </c>
      <c r="F32" s="11">
        <v>1.8346833041599402</v>
      </c>
      <c r="G32" s="11">
        <v>3.447582185157517</v>
      </c>
      <c r="H32" s="11">
        <v>1.5681383262455166</v>
      </c>
      <c r="I32" s="11">
        <v>2.3147476282639654</v>
      </c>
      <c r="J32" s="11">
        <v>22.347948041878222</v>
      </c>
      <c r="K32" s="11">
        <v>4.0350382512768821</v>
      </c>
      <c r="L32" s="11">
        <v>2.0621084618714463</v>
      </c>
      <c r="M32" s="11">
        <v>1.71954791008</v>
      </c>
      <c r="N32" s="11">
        <v>1.2310429744516131</v>
      </c>
      <c r="O32" s="11">
        <v>0.63838587633333332</v>
      </c>
      <c r="P32" s="11">
        <v>2.5955849818181815</v>
      </c>
      <c r="Q32" s="11">
        <v>4.3781556631362424</v>
      </c>
      <c r="R32" s="11">
        <v>2.728367988478944</v>
      </c>
      <c r="S32" s="11">
        <v>8.9715166632103749</v>
      </c>
      <c r="T32" s="11">
        <v>2.3141686822321339</v>
      </c>
      <c r="U32" s="11">
        <v>5.6741609604098837</v>
      </c>
      <c r="V32" s="11">
        <v>2.7934429652433286</v>
      </c>
      <c r="W32" s="11">
        <v>1.5588770810027064</v>
      </c>
      <c r="X32" s="11">
        <v>0.82159304263281563</v>
      </c>
      <c r="Y32" s="11">
        <v>3.0676693732685005</v>
      </c>
      <c r="Z32" s="11">
        <v>4.1286931174357351</v>
      </c>
    </row>
    <row r="33" spans="1:31" s="15" customFormat="1" ht="14.25" customHeight="1" thickTop="1" x14ac:dyDescent="0.2">
      <c r="A33" s="7" t="s">
        <v>37</v>
      </c>
      <c r="B33" s="7"/>
      <c r="C33" s="7"/>
      <c r="D33" s="7"/>
      <c r="E33" s="7"/>
      <c r="F33" s="7"/>
      <c r="G33" s="7"/>
      <c r="H33" s="7"/>
      <c r="I33" s="7"/>
      <c r="J33" s="7"/>
      <c r="K33" s="7"/>
      <c r="L33" s="7"/>
      <c r="M33" s="7"/>
      <c r="N33" s="7"/>
      <c r="O33" s="7"/>
      <c r="P33" s="7"/>
      <c r="Q33" s="7"/>
      <c r="R33" s="7"/>
      <c r="S33" s="7"/>
      <c r="T33" s="7"/>
      <c r="U33" s="7"/>
      <c r="V33" s="7"/>
      <c r="W33" s="7"/>
      <c r="X33" s="7"/>
      <c r="Y33" s="7"/>
      <c r="Z33" s="7"/>
    </row>
    <row r="34" spans="1:31" x14ac:dyDescent="0.2">
      <c r="A34" s="18" t="s">
        <v>22</v>
      </c>
      <c r="B34" s="16"/>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31" x14ac:dyDescent="0.2">
      <c r="A35" s="21" t="s">
        <v>38</v>
      </c>
      <c r="B35" s="16" t="s">
        <v>26</v>
      </c>
      <c r="C35" s="11">
        <v>16.56296296296296</v>
      </c>
      <c r="D35" s="11">
        <v>9.4084000000000003</v>
      </c>
      <c r="E35" s="11">
        <v>8.7851851851851848</v>
      </c>
      <c r="F35" s="11">
        <v>4.1888888888888891</v>
      </c>
      <c r="G35" s="11">
        <v>3.6407407407407404</v>
      </c>
      <c r="H35" s="11">
        <v>1.8769851851851849</v>
      </c>
      <c r="I35" s="11">
        <v>2.8345888888888888</v>
      </c>
      <c r="J35" s="11">
        <v>2.9971514814814815</v>
      </c>
      <c r="K35" s="11">
        <v>3.6879655555555551</v>
      </c>
      <c r="L35" s="11">
        <v>2.7254433333333332</v>
      </c>
      <c r="M35" s="11">
        <v>0</v>
      </c>
      <c r="N35" s="11">
        <v>2.4135111111111112</v>
      </c>
      <c r="O35" s="11">
        <v>1.8325829629629629</v>
      </c>
      <c r="P35" s="11">
        <v>1.9062188888888889</v>
      </c>
      <c r="Q35" s="11">
        <v>3.0759420318518513</v>
      </c>
      <c r="R35" s="11">
        <v>3.7183593425925929</v>
      </c>
      <c r="S35" s="11">
        <v>3.5295898505925924</v>
      </c>
      <c r="T35" s="11">
        <v>3.6296296296296298</v>
      </c>
      <c r="U35" s="11">
        <v>3.2259259259259259</v>
      </c>
      <c r="V35" s="11">
        <v>2.7296296296296294</v>
      </c>
      <c r="W35" s="11">
        <v>4.8259259259259251</v>
      </c>
      <c r="X35" s="11">
        <v>3.333333333333333</v>
      </c>
      <c r="Y35" s="11">
        <v>3.3407407407407406</v>
      </c>
      <c r="Z35" s="11">
        <v>3.5925925925925921</v>
      </c>
    </row>
    <row r="36" spans="1:31" ht="22.5" x14ac:dyDescent="0.2">
      <c r="A36" s="21" t="s">
        <v>39</v>
      </c>
      <c r="B36" s="16" t="s">
        <v>40</v>
      </c>
      <c r="C36" s="11">
        <v>18.568806729946765</v>
      </c>
      <c r="D36" s="11">
        <v>11.28415205878512</v>
      </c>
      <c r="E36" s="11">
        <v>9.6870985489935233</v>
      </c>
      <c r="F36" s="11">
        <v>5.0475599755896257</v>
      </c>
      <c r="G36" s="11">
        <v>3.941307523839388</v>
      </c>
      <c r="H36" s="11">
        <v>1.9511904841153207</v>
      </c>
      <c r="I36" s="11">
        <v>2.691651081026186</v>
      </c>
      <c r="J36" s="11">
        <v>2.7624580016251588</v>
      </c>
      <c r="K36" s="11">
        <v>3.2645562172774576</v>
      </c>
      <c r="L36" s="11">
        <v>2.7781668906884835</v>
      </c>
      <c r="M36" s="11">
        <v>0</v>
      </c>
      <c r="N36" s="11">
        <v>2.4086876427380055</v>
      </c>
      <c r="O36" s="11">
        <v>1.9215703298164453</v>
      </c>
      <c r="P36" s="11">
        <v>1.9051054112235966</v>
      </c>
      <c r="Q36" s="11">
        <v>1.6434263029403897</v>
      </c>
      <c r="R36" s="11">
        <v>1.8591307745288217</v>
      </c>
      <c r="S36" s="11">
        <v>1.5914957019365099</v>
      </c>
      <c r="T36" s="11">
        <v>1.7005032101336113</v>
      </c>
      <c r="U36" s="11">
        <v>1.3677978611473172</v>
      </c>
      <c r="V36" s="11">
        <v>1.0522258073727193</v>
      </c>
      <c r="W36" s="11">
        <v>2.4259914354868735</v>
      </c>
      <c r="X36" s="11">
        <v>1.454827602929053</v>
      </c>
      <c r="Y36" s="11">
        <v>1.2233328360435625</v>
      </c>
      <c r="Z36" s="11">
        <v>1.1460302457466918</v>
      </c>
    </row>
    <row r="37" spans="1:31" x14ac:dyDescent="0.2">
      <c r="A37" s="18" t="s">
        <v>32</v>
      </c>
      <c r="B37" s="16"/>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31" x14ac:dyDescent="0.2">
      <c r="A38" s="21" t="s">
        <v>41</v>
      </c>
      <c r="B38" s="16" t="s">
        <v>26</v>
      </c>
      <c r="C38" s="11">
        <v>29.566666666666663</v>
      </c>
      <c r="D38" s="11">
        <v>20.109629629629627</v>
      </c>
      <c r="E38" s="11">
        <v>14.848148148148148</v>
      </c>
      <c r="F38" s="11">
        <v>7.6851851851851851</v>
      </c>
      <c r="G38" s="11">
        <v>9.1444444444444439</v>
      </c>
      <c r="H38" s="11">
        <v>9.2981481481481474</v>
      </c>
      <c r="I38" s="11">
        <v>10.592166666666666</v>
      </c>
      <c r="J38" s="11">
        <v>11.119629629629628</v>
      </c>
      <c r="K38" s="11">
        <v>12.708508148148148</v>
      </c>
      <c r="L38" s="11">
        <v>13.376699999999998</v>
      </c>
      <c r="M38" s="11">
        <v>13.656928888888888</v>
      </c>
      <c r="N38" s="11">
        <v>11.499291851851851</v>
      </c>
      <c r="O38" s="11">
        <v>10.38268074074074</v>
      </c>
      <c r="P38" s="11">
        <v>10.507272962962963</v>
      </c>
      <c r="Q38" s="11">
        <v>9.626940262962961</v>
      </c>
      <c r="R38" s="11">
        <v>9.2233419074074074</v>
      </c>
      <c r="S38" s="11">
        <v>9.3234759085185193</v>
      </c>
      <c r="T38" s="11">
        <v>7.9259259259259247</v>
      </c>
      <c r="U38" s="11">
        <v>5.8962962962962955</v>
      </c>
      <c r="V38" s="11">
        <v>5.7148148148148143</v>
      </c>
      <c r="W38" s="11">
        <v>5.5037037037037031</v>
      </c>
      <c r="X38" s="11">
        <v>5.7148148148148143</v>
      </c>
      <c r="Y38" s="11">
        <v>5.6407407407407408</v>
      </c>
      <c r="Z38" s="11">
        <v>5.7888888888888888</v>
      </c>
    </row>
    <row r="39" spans="1:31" ht="23.25" thickBot="1" x14ac:dyDescent="0.25">
      <c r="A39" s="21" t="s">
        <v>42</v>
      </c>
      <c r="B39" s="16" t="s">
        <v>43</v>
      </c>
      <c r="C39" s="11">
        <v>19.354414930789442</v>
      </c>
      <c r="D39" s="11">
        <v>15.060164644911584</v>
      </c>
      <c r="E39" s="11">
        <v>11.316547168746116</v>
      </c>
      <c r="F39" s="11">
        <v>5.7355932952987505</v>
      </c>
      <c r="G39" s="11">
        <v>5.7076147764575351</v>
      </c>
      <c r="H39" s="11">
        <v>8.0153493445074133</v>
      </c>
      <c r="I39" s="11">
        <v>8.1473480594803327</v>
      </c>
      <c r="J39" s="11">
        <v>6.586944143573696</v>
      </c>
      <c r="K39" s="11">
        <v>7.5948692586779369</v>
      </c>
      <c r="L39" s="11">
        <v>8.8037054125315102</v>
      </c>
      <c r="M39" s="11">
        <v>8.9474640347205909</v>
      </c>
      <c r="N39" s="11">
        <v>7.2309655206215782</v>
      </c>
      <c r="O39" s="11">
        <v>6.3433762777445581</v>
      </c>
      <c r="P39" s="11">
        <v>6.2256070812633162</v>
      </c>
      <c r="Q39" s="11">
        <v>2.2295088439669439</v>
      </c>
      <c r="R39" s="11">
        <v>1.9747395977439692</v>
      </c>
      <c r="S39" s="11">
        <v>1.917447739913813</v>
      </c>
      <c r="T39" s="11">
        <v>1.4764526500255273</v>
      </c>
      <c r="U39" s="11">
        <v>1.0240839851790859</v>
      </c>
      <c r="V39" s="11">
        <v>0.93061687293430795</v>
      </c>
      <c r="W39" s="11">
        <v>1.375696643152067</v>
      </c>
      <c r="X39" s="11">
        <v>1.1577217716219361</v>
      </c>
      <c r="Y39" s="11">
        <v>0.86631551404420892</v>
      </c>
      <c r="Z39" s="11">
        <v>0.7346720063173332</v>
      </c>
    </row>
    <row r="40" spans="1:31" s="15" customFormat="1" ht="14.25" customHeight="1" thickTop="1" x14ac:dyDescent="0.2">
      <c r="A40" s="7" t="s">
        <v>44</v>
      </c>
      <c r="B40" s="7"/>
      <c r="C40" s="7"/>
      <c r="D40" s="7"/>
      <c r="E40" s="7"/>
      <c r="F40" s="7"/>
      <c r="G40" s="7"/>
      <c r="H40" s="7"/>
      <c r="I40" s="7"/>
      <c r="J40" s="7"/>
      <c r="K40" s="7"/>
      <c r="L40" s="7"/>
      <c r="M40" s="7"/>
      <c r="N40" s="7"/>
      <c r="O40" s="7"/>
      <c r="P40" s="7"/>
      <c r="Q40" s="7"/>
      <c r="R40" s="7"/>
      <c r="S40" s="7"/>
      <c r="T40" s="7"/>
      <c r="U40" s="7"/>
      <c r="V40" s="7"/>
      <c r="W40" s="7"/>
      <c r="X40" s="7"/>
      <c r="Y40" s="7"/>
      <c r="Z40" s="7"/>
    </row>
    <row r="41" spans="1:31" ht="22.5" x14ac:dyDescent="0.2">
      <c r="A41" s="24" t="s">
        <v>45</v>
      </c>
      <c r="B41" s="25" t="s">
        <v>46</v>
      </c>
      <c r="C41" s="14" t="s">
        <v>6</v>
      </c>
      <c r="D41" s="14" t="s">
        <v>6</v>
      </c>
      <c r="E41" s="14" t="s">
        <v>6</v>
      </c>
      <c r="F41" s="14" t="s">
        <v>6</v>
      </c>
      <c r="G41" s="14" t="s">
        <v>6</v>
      </c>
      <c r="H41" s="14" t="s">
        <v>6</v>
      </c>
      <c r="I41" s="14" t="s">
        <v>6</v>
      </c>
      <c r="J41" s="14" t="s">
        <v>6</v>
      </c>
      <c r="K41" s="14" t="s">
        <v>6</v>
      </c>
      <c r="L41" s="14" t="s">
        <v>6</v>
      </c>
      <c r="M41" s="14" t="s">
        <v>6</v>
      </c>
      <c r="N41" s="14" t="s">
        <v>6</v>
      </c>
      <c r="O41" s="14" t="s">
        <v>6</v>
      </c>
      <c r="P41" s="14" t="s">
        <v>6</v>
      </c>
      <c r="Q41" s="14" t="s">
        <v>6</v>
      </c>
      <c r="R41" s="14" t="s">
        <v>6</v>
      </c>
      <c r="S41" s="14" t="s">
        <v>6</v>
      </c>
      <c r="T41" s="14" t="s">
        <v>6</v>
      </c>
      <c r="U41" s="14" t="s">
        <v>6</v>
      </c>
      <c r="V41" s="14" t="s">
        <v>6</v>
      </c>
      <c r="W41" s="14" t="s">
        <v>6</v>
      </c>
      <c r="X41" s="14" t="s">
        <v>6</v>
      </c>
      <c r="Y41" s="14" t="s">
        <v>6</v>
      </c>
      <c r="Z41" s="14" t="s">
        <v>6</v>
      </c>
    </row>
    <row r="42" spans="1:31" x14ac:dyDescent="0.2">
      <c r="A42" s="24" t="s">
        <v>47</v>
      </c>
      <c r="B42" s="25" t="s">
        <v>48</v>
      </c>
      <c r="C42" s="14" t="s">
        <v>6</v>
      </c>
      <c r="D42" s="14" t="s">
        <v>6</v>
      </c>
      <c r="E42" s="14" t="s">
        <v>6</v>
      </c>
      <c r="F42" s="11" t="s">
        <v>6</v>
      </c>
      <c r="G42" s="11" t="s">
        <v>6</v>
      </c>
      <c r="H42" s="11" t="s">
        <v>6</v>
      </c>
      <c r="I42" s="11" t="s">
        <v>6</v>
      </c>
      <c r="J42" s="11" t="s">
        <v>6</v>
      </c>
      <c r="K42" s="11" t="s">
        <v>6</v>
      </c>
      <c r="L42" s="11" t="s">
        <v>6</v>
      </c>
      <c r="M42" s="11" t="s">
        <v>6</v>
      </c>
      <c r="N42" s="11" t="s">
        <v>6</v>
      </c>
      <c r="O42" s="11" t="s">
        <v>6</v>
      </c>
      <c r="P42" s="11" t="s">
        <v>6</v>
      </c>
      <c r="Q42" s="11" t="s">
        <v>6</v>
      </c>
      <c r="R42" s="11" t="s">
        <v>6</v>
      </c>
      <c r="S42" s="11" t="s">
        <v>6</v>
      </c>
      <c r="T42" s="11" t="s">
        <v>6</v>
      </c>
      <c r="U42" s="11" t="s">
        <v>6</v>
      </c>
      <c r="V42" s="11" t="s">
        <v>6</v>
      </c>
      <c r="W42" s="11" t="s">
        <v>6</v>
      </c>
      <c r="X42" s="11" t="s">
        <v>6</v>
      </c>
      <c r="Y42" s="11" t="s">
        <v>6</v>
      </c>
      <c r="Z42" s="11" t="s">
        <v>6</v>
      </c>
    </row>
    <row r="43" spans="1:31" x14ac:dyDescent="0.2">
      <c r="A43" s="26" t="s">
        <v>49</v>
      </c>
      <c r="B43" s="25" t="s">
        <v>48</v>
      </c>
      <c r="C43" s="14" t="s">
        <v>6</v>
      </c>
      <c r="D43" s="14" t="s">
        <v>6</v>
      </c>
      <c r="E43" s="14" t="s">
        <v>6</v>
      </c>
      <c r="F43" s="11" t="s">
        <v>6</v>
      </c>
      <c r="G43" s="11" t="s">
        <v>6</v>
      </c>
      <c r="H43" s="11" t="s">
        <v>6</v>
      </c>
      <c r="I43" s="11" t="s">
        <v>6</v>
      </c>
      <c r="J43" s="11" t="s">
        <v>6</v>
      </c>
      <c r="K43" s="11" t="s">
        <v>6</v>
      </c>
      <c r="L43" s="11" t="s">
        <v>6</v>
      </c>
      <c r="M43" s="11" t="s">
        <v>6</v>
      </c>
      <c r="N43" s="11" t="s">
        <v>6</v>
      </c>
      <c r="O43" s="11" t="s">
        <v>6</v>
      </c>
      <c r="P43" s="11" t="s">
        <v>6</v>
      </c>
      <c r="Q43" s="11" t="s">
        <v>6</v>
      </c>
      <c r="R43" s="11" t="s">
        <v>6</v>
      </c>
      <c r="S43" s="11" t="s">
        <v>6</v>
      </c>
      <c r="T43" s="11" t="s">
        <v>6</v>
      </c>
      <c r="U43" s="11" t="s">
        <v>6</v>
      </c>
      <c r="V43" s="11" t="s">
        <v>6</v>
      </c>
      <c r="W43" s="11" t="s">
        <v>6</v>
      </c>
      <c r="X43" s="11" t="s">
        <v>6</v>
      </c>
      <c r="Y43" s="11" t="s">
        <v>6</v>
      </c>
      <c r="Z43" s="11" t="s">
        <v>6</v>
      </c>
    </row>
    <row r="44" spans="1:31" ht="15" thickBot="1" x14ac:dyDescent="0.25">
      <c r="A44" s="26" t="s">
        <v>50</v>
      </c>
      <c r="B44" s="25" t="s">
        <v>48</v>
      </c>
      <c r="C44" s="14" t="s">
        <v>6</v>
      </c>
      <c r="D44" s="14" t="s">
        <v>6</v>
      </c>
      <c r="E44" s="14" t="s">
        <v>6</v>
      </c>
      <c r="F44" s="11">
        <v>172</v>
      </c>
      <c r="G44" s="11">
        <v>190</v>
      </c>
      <c r="H44" s="11">
        <v>183</v>
      </c>
      <c r="I44" s="11">
        <v>207</v>
      </c>
      <c r="J44" s="11">
        <v>216</v>
      </c>
      <c r="K44" s="11">
        <v>304</v>
      </c>
      <c r="L44" s="11">
        <v>267</v>
      </c>
      <c r="M44" s="11">
        <v>268</v>
      </c>
      <c r="N44" s="11">
        <v>250</v>
      </c>
      <c r="O44" s="11">
        <v>256</v>
      </c>
      <c r="P44" s="11">
        <v>239</v>
      </c>
      <c r="Q44" s="11">
        <v>163</v>
      </c>
      <c r="R44" s="11">
        <v>163</v>
      </c>
      <c r="S44" s="11">
        <v>189</v>
      </c>
      <c r="T44" s="11">
        <v>141</v>
      </c>
      <c r="U44" s="11">
        <v>113</v>
      </c>
      <c r="V44" s="11">
        <v>105</v>
      </c>
      <c r="W44" s="11">
        <v>103</v>
      </c>
      <c r="X44" s="11">
        <v>97</v>
      </c>
      <c r="Y44" s="11">
        <v>108</v>
      </c>
      <c r="Z44" s="11" t="s">
        <v>6</v>
      </c>
    </row>
    <row r="45" spans="1:31" s="15" customFormat="1" ht="14.25" customHeight="1" thickTop="1" x14ac:dyDescent="0.2">
      <c r="A45" s="7" t="s">
        <v>51</v>
      </c>
      <c r="B45" s="7"/>
      <c r="C45" s="7"/>
      <c r="D45" s="7"/>
      <c r="E45" s="7"/>
      <c r="F45" s="7"/>
      <c r="G45" s="7"/>
      <c r="H45" s="7"/>
      <c r="I45" s="7"/>
      <c r="J45" s="7"/>
      <c r="K45" s="7"/>
      <c r="L45" s="7"/>
      <c r="M45" s="7"/>
      <c r="N45" s="7"/>
      <c r="O45" s="7"/>
      <c r="P45" s="7"/>
      <c r="Q45" s="7"/>
      <c r="R45" s="7"/>
      <c r="S45" s="7"/>
      <c r="T45" s="7"/>
      <c r="U45" s="7"/>
      <c r="V45" s="7"/>
      <c r="W45" s="7"/>
      <c r="X45" s="7"/>
      <c r="Y45" s="7"/>
      <c r="Z45" s="7"/>
    </row>
    <row r="46" spans="1:31" ht="15" thickBot="1" x14ac:dyDescent="0.25">
      <c r="A46" s="24" t="s">
        <v>52</v>
      </c>
      <c r="B46" s="19" t="s">
        <v>53</v>
      </c>
      <c r="C46" s="11">
        <v>5.6424111657756848</v>
      </c>
      <c r="D46" s="11">
        <v>5.4365807995149344</v>
      </c>
      <c r="E46" s="11">
        <v>4.5722834583276617</v>
      </c>
      <c r="F46" s="11">
        <v>4.0772105769804474</v>
      </c>
      <c r="G46" s="11">
        <v>3.7413112009094718</v>
      </c>
      <c r="H46" s="11">
        <v>3.9744615293067262</v>
      </c>
      <c r="I46" s="11">
        <v>4.1144697429806856</v>
      </c>
      <c r="J46" s="11">
        <v>4.1007856079047569</v>
      </c>
      <c r="K46" s="11">
        <v>3.7369851220102781</v>
      </c>
      <c r="L46" s="11">
        <v>3.6922855290643235</v>
      </c>
      <c r="M46" s="11">
        <v>3.3685282504059102</v>
      </c>
      <c r="N46" s="11">
        <v>3.6305693098740948</v>
      </c>
      <c r="O46" s="11">
        <v>3.4992684101348348</v>
      </c>
      <c r="P46" s="11">
        <v>3.0940146896579006</v>
      </c>
      <c r="Q46" s="11">
        <v>2.5223076422975654</v>
      </c>
      <c r="R46" s="11">
        <v>2.6679841897233199</v>
      </c>
      <c r="S46" s="11">
        <v>2.5626650572314689</v>
      </c>
      <c r="T46" s="11">
        <v>2.4988566634313258</v>
      </c>
      <c r="U46" s="11">
        <v>2.1473588625821138</v>
      </c>
      <c r="V46" s="11">
        <v>2.3066710210260619</v>
      </c>
      <c r="W46" s="11">
        <v>2.3755772555116588</v>
      </c>
      <c r="X46" s="11">
        <v>2.2797391485052496</v>
      </c>
      <c r="Y46" s="11">
        <v>2.1461667815966803</v>
      </c>
      <c r="Z46" s="11">
        <v>2.0491226885839815</v>
      </c>
    </row>
    <row r="47" spans="1:31" s="15" customFormat="1" ht="14.25" customHeight="1" thickTop="1" x14ac:dyDescent="0.2">
      <c r="A47" s="7" t="s">
        <v>54</v>
      </c>
      <c r="B47" s="7"/>
      <c r="C47" s="7"/>
      <c r="D47" s="7"/>
      <c r="E47" s="7"/>
      <c r="F47" s="7"/>
      <c r="G47" s="7"/>
      <c r="H47" s="7"/>
      <c r="I47" s="7"/>
      <c r="J47" s="7"/>
      <c r="K47" s="7"/>
      <c r="L47" s="7"/>
      <c r="M47" s="7"/>
      <c r="N47" s="7"/>
      <c r="O47" s="7"/>
      <c r="P47" s="7"/>
      <c r="Q47" s="7"/>
      <c r="R47" s="7"/>
      <c r="S47" s="7"/>
      <c r="T47" s="7"/>
      <c r="U47" s="7"/>
      <c r="V47" s="7"/>
      <c r="W47" s="7"/>
      <c r="X47" s="7"/>
      <c r="Y47" s="7"/>
      <c r="Z47" s="7"/>
    </row>
    <row r="48" spans="1:31" x14ac:dyDescent="0.2">
      <c r="A48" s="24" t="s">
        <v>55</v>
      </c>
      <c r="B48" s="19" t="s">
        <v>56</v>
      </c>
      <c r="C48" s="14" t="s">
        <v>6</v>
      </c>
      <c r="D48" s="14" t="s">
        <v>6</v>
      </c>
      <c r="E48" s="14" t="s">
        <v>6</v>
      </c>
      <c r="F48" s="11">
        <v>42.222222222222221</v>
      </c>
      <c r="G48" s="11">
        <v>42.222222222222221</v>
      </c>
      <c r="H48" s="11">
        <v>52.592592592592588</v>
      </c>
      <c r="I48" s="11">
        <v>58.148148148148145</v>
      </c>
      <c r="J48" s="11">
        <v>64.074074074074076</v>
      </c>
      <c r="K48" s="11">
        <v>60.370370370370367</v>
      </c>
      <c r="L48" s="11">
        <v>53.703703703703702</v>
      </c>
      <c r="M48" s="11">
        <f>148/2.7</f>
        <v>54.81481481481481</v>
      </c>
      <c r="N48" s="14">
        <f>165/2.7</f>
        <v>61.111111111111107</v>
      </c>
      <c r="O48" s="11">
        <f>167/2.7</f>
        <v>61.851851851851848</v>
      </c>
      <c r="P48" s="11">
        <f>164/2.7</f>
        <v>60.740740740740733</v>
      </c>
      <c r="Q48" s="11">
        <f>175/2.7</f>
        <v>64.81481481481481</v>
      </c>
      <c r="R48" s="11">
        <f>177/2.7</f>
        <v>65.555555555555557</v>
      </c>
      <c r="S48" s="11">
        <f>174/2.7</f>
        <v>64.444444444444443</v>
      </c>
      <c r="T48" s="11">
        <f>150/2.7</f>
        <v>55.55555555555555</v>
      </c>
      <c r="U48" s="11">
        <f>166/2.7</f>
        <v>61.481481481481481</v>
      </c>
      <c r="V48" s="11">
        <f>160/2.7</f>
        <v>59.259259259259252</v>
      </c>
      <c r="W48" s="11">
        <f>147/2.7</f>
        <v>54.444444444444443</v>
      </c>
      <c r="X48" s="11">
        <f>141/2.7</f>
        <v>52.222222222222221</v>
      </c>
      <c r="Y48" s="11">
        <f>141/2.7</f>
        <v>52.222222222222221</v>
      </c>
      <c r="Z48" s="14" t="s">
        <v>6</v>
      </c>
      <c r="AA48" s="27"/>
      <c r="AB48" s="27"/>
      <c r="AC48" s="27"/>
      <c r="AD48" s="27"/>
      <c r="AE48" s="27"/>
    </row>
    <row r="49" spans="1:31" ht="15" thickBot="1" x14ac:dyDescent="0.25">
      <c r="A49" s="24" t="s">
        <v>57</v>
      </c>
      <c r="B49" s="19" t="s">
        <v>53</v>
      </c>
      <c r="C49" s="14" t="s">
        <v>6</v>
      </c>
      <c r="D49" s="14" t="s">
        <v>6</v>
      </c>
      <c r="E49" s="14" t="s">
        <v>6</v>
      </c>
      <c r="F49" s="11">
        <v>7.0795141217676427</v>
      </c>
      <c r="G49" s="11">
        <v>7.0106820655683268</v>
      </c>
      <c r="H49" s="11">
        <v>7.5077456671848068</v>
      </c>
      <c r="I49" s="11">
        <v>8.2498279096407394</v>
      </c>
      <c r="J49" s="11">
        <v>8.3876347839578003</v>
      </c>
      <c r="K49" s="11">
        <v>7.2529223047384281</v>
      </c>
      <c r="L49" s="11">
        <v>6.9249762401677284</v>
      </c>
      <c r="M49" s="11">
        <v>7.1094372976452398</v>
      </c>
      <c r="N49" s="11">
        <v>7.8482855063571124</v>
      </c>
      <c r="O49" s="11">
        <v>7.732627055860128</v>
      </c>
      <c r="P49" s="11">
        <v>7.2085694066556183</v>
      </c>
      <c r="Q49" s="11">
        <v>7.1108149400253549</v>
      </c>
      <c r="R49" s="11">
        <v>6.5752325477725941</v>
      </c>
      <c r="S49" s="11">
        <v>6.0702685919418942</v>
      </c>
      <c r="T49" s="11">
        <v>4.9352657640613948</v>
      </c>
      <c r="U49" s="11">
        <v>5.2705272749786483</v>
      </c>
      <c r="V49" s="11">
        <v>4.8833937144618655</v>
      </c>
      <c r="W49" s="11">
        <v>5.217928375946415</v>
      </c>
      <c r="X49" s="11">
        <v>4.6509940262764671</v>
      </c>
      <c r="Y49" s="11">
        <v>4.2645084019888939</v>
      </c>
      <c r="Z49" s="11" t="s">
        <v>6</v>
      </c>
    </row>
    <row r="50" spans="1:31" s="15" customFormat="1" ht="14.25" customHeight="1" thickTop="1" x14ac:dyDescent="0.2">
      <c r="A50" s="7" t="s">
        <v>58</v>
      </c>
      <c r="B50" s="7"/>
      <c r="C50" s="7"/>
      <c r="D50" s="7"/>
      <c r="E50" s="7"/>
      <c r="F50" s="7"/>
      <c r="G50" s="7"/>
      <c r="H50" s="7"/>
      <c r="I50" s="7"/>
      <c r="J50" s="7"/>
      <c r="K50" s="7"/>
      <c r="L50" s="7"/>
      <c r="M50" s="7"/>
      <c r="N50" s="7"/>
      <c r="O50" s="7"/>
      <c r="P50" s="7"/>
      <c r="Q50" s="7"/>
      <c r="R50" s="7"/>
      <c r="S50" s="7"/>
      <c r="T50" s="7"/>
      <c r="U50" s="7"/>
      <c r="V50" s="7"/>
      <c r="W50" s="7"/>
      <c r="X50" s="7"/>
      <c r="Y50" s="7"/>
      <c r="Z50" s="7"/>
    </row>
    <row r="51" spans="1:31" x14ac:dyDescent="0.2">
      <c r="A51" s="24" t="s">
        <v>59</v>
      </c>
      <c r="B51" s="19" t="s">
        <v>56</v>
      </c>
      <c r="C51" s="14" t="s">
        <v>6</v>
      </c>
      <c r="D51" s="14" t="s">
        <v>6</v>
      </c>
      <c r="E51" s="14" t="s">
        <v>6</v>
      </c>
      <c r="F51" s="11">
        <v>4.8148148148148149</v>
      </c>
      <c r="G51" s="11">
        <v>18.888888888888889</v>
      </c>
      <c r="H51" s="11">
        <v>9.6296296296296298</v>
      </c>
      <c r="I51" s="11">
        <v>11.111111111111111</v>
      </c>
      <c r="J51" s="11">
        <v>14.814814814814813</v>
      </c>
      <c r="K51" s="11">
        <v>16.296296296296294</v>
      </c>
      <c r="L51" s="11">
        <v>14.814814814814813</v>
      </c>
      <c r="M51" s="11">
        <f>18/2.7</f>
        <v>6.6666666666666661</v>
      </c>
      <c r="N51" s="11">
        <f>20/2.7</f>
        <v>7.4074074074074066</v>
      </c>
      <c r="O51" s="11">
        <f>16/2.7</f>
        <v>5.9259259259259256</v>
      </c>
      <c r="P51" s="14">
        <f>18/2.7</f>
        <v>6.6666666666666661</v>
      </c>
      <c r="Q51" s="11">
        <f>24/2.7</f>
        <v>8.8888888888888875</v>
      </c>
      <c r="R51" s="11">
        <f>29/2.7</f>
        <v>10.74074074074074</v>
      </c>
      <c r="S51" s="11">
        <f>18/2.7</f>
        <v>6.6666666666666661</v>
      </c>
      <c r="T51" s="11">
        <f>20/2.7</f>
        <v>7.4074074074074066</v>
      </c>
      <c r="U51" s="11">
        <f>17/2.7</f>
        <v>6.2962962962962958</v>
      </c>
      <c r="V51" s="11">
        <f>16/2.7</f>
        <v>5.9259259259259256</v>
      </c>
      <c r="W51" s="11">
        <f>15/2.7</f>
        <v>5.5555555555555554</v>
      </c>
      <c r="X51" s="11">
        <f>16/2.7</f>
        <v>5.9259259259259256</v>
      </c>
      <c r="Y51" s="11">
        <f>13/2.7</f>
        <v>4.8148148148148149</v>
      </c>
      <c r="Z51" s="11" t="s">
        <v>6</v>
      </c>
      <c r="AA51" s="27"/>
      <c r="AB51" s="27"/>
      <c r="AC51" s="27"/>
      <c r="AD51" s="27"/>
      <c r="AE51" s="27"/>
    </row>
    <row r="52" spans="1:31" ht="15" thickBot="1" x14ac:dyDescent="0.25">
      <c r="A52" s="28" t="s">
        <v>60</v>
      </c>
      <c r="B52" s="29" t="s">
        <v>56</v>
      </c>
      <c r="C52" s="30" t="s">
        <v>6</v>
      </c>
      <c r="D52" s="30" t="s">
        <v>6</v>
      </c>
      <c r="E52" s="30" t="s">
        <v>6</v>
      </c>
      <c r="F52" s="30" t="s">
        <v>6</v>
      </c>
      <c r="G52" s="30" t="s">
        <v>6</v>
      </c>
      <c r="H52" s="30" t="s">
        <v>6</v>
      </c>
      <c r="I52" s="30" t="s">
        <v>6</v>
      </c>
      <c r="J52" s="30" t="s">
        <v>6</v>
      </c>
      <c r="K52" s="30" t="s">
        <v>6</v>
      </c>
      <c r="L52" s="30" t="s">
        <v>6</v>
      </c>
      <c r="M52" s="30" t="s">
        <v>6</v>
      </c>
      <c r="N52" s="30" t="s">
        <v>6</v>
      </c>
      <c r="O52" s="30" t="s">
        <v>6</v>
      </c>
      <c r="P52" s="30" t="s">
        <v>6</v>
      </c>
      <c r="Q52" s="30" t="s">
        <v>6</v>
      </c>
      <c r="R52" s="30" t="s">
        <v>6</v>
      </c>
      <c r="S52" s="30" t="s">
        <v>6</v>
      </c>
      <c r="T52" s="30" t="s">
        <v>6</v>
      </c>
      <c r="U52" s="30" t="s">
        <v>6</v>
      </c>
      <c r="V52" s="30" t="s">
        <v>6</v>
      </c>
      <c r="W52" s="30" t="s">
        <v>6</v>
      </c>
      <c r="X52" s="30" t="s">
        <v>6</v>
      </c>
      <c r="Y52" s="30" t="s">
        <v>6</v>
      </c>
      <c r="Z52" s="30" t="s">
        <v>6</v>
      </c>
    </row>
    <row r="53" spans="1:31" ht="74.25" customHeight="1" thickTop="1" x14ac:dyDescent="0.2">
      <c r="A53" s="31"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sheetData>
  <mergeCells count="11">
    <mergeCell ref="A40:Z40"/>
    <mergeCell ref="A45:Z45"/>
    <mergeCell ref="A47:Z47"/>
    <mergeCell ref="A50:Z50"/>
    <mergeCell ref="A53:Z53"/>
    <mergeCell ref="A1:Z1"/>
    <mergeCell ref="A2:N2"/>
    <mergeCell ref="A4:Z4"/>
    <mergeCell ref="A10:Z10"/>
    <mergeCell ref="A19:Z19"/>
    <mergeCell ref="A33:Z33"/>
  </mergeCells>
  <printOptions horizontalCentered="1" gridLines="1"/>
  <pageMargins left="0.25" right="0.25" top="0.5" bottom="0.5" header="0.5" footer="0.25"/>
  <pageSetup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GD</vt:lpstr>
      <vt:lpstr>GD!Print_Area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2025-07-25T18:03:38Z</dcterms:created>
  <dcterms:modified xsi:type="dcterms:W3CDTF">2025-07-25T18:03:57Z</dcterms:modified>
</cp:coreProperties>
</file>