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WebStats\DataJul2025\Domain5 - Cross-cutting statistics\Information society and digitalization\Digital_Economy\"/>
    </mc:Choice>
  </mc:AlternateContent>
  <bookViews>
    <workbookView xWindow="0" yWindow="0" windowWidth="20490" windowHeight="7620"/>
  </bookViews>
  <sheets>
    <sheet name="VC" sheetId="1" r:id="rId1"/>
  </sheets>
  <definedNames>
    <definedName name="_xlnm.Print_Area" localSheetId="0">VC!$A$1:$M$53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 l="1"/>
  <c r="L51" i="1"/>
  <c r="K51" i="1"/>
  <c r="J51" i="1"/>
  <c r="I51" i="1"/>
  <c r="H51" i="1"/>
  <c r="G51" i="1"/>
  <c r="F51" i="1"/>
  <c r="E51" i="1"/>
  <c r="D51" i="1"/>
  <c r="C51" i="1"/>
  <c r="M48" i="1"/>
  <c r="L48" i="1"/>
  <c r="K48" i="1"/>
  <c r="J48" i="1"/>
  <c r="I48" i="1"/>
  <c r="H48" i="1"/>
  <c r="G48" i="1"/>
  <c r="F48" i="1"/>
  <c r="E48" i="1"/>
  <c r="D48" i="1"/>
  <c r="C48" i="1"/>
</calcChain>
</file>

<file path=xl/sharedStrings.xml><?xml version="1.0" encoding="utf-8"?>
<sst xmlns="http://schemas.openxmlformats.org/spreadsheetml/2006/main" count="230" uniqueCount="64">
  <si>
    <r>
      <rPr>
        <b/>
        <sz val="16"/>
        <rFont val="Arial"/>
        <family val="2"/>
      </rPr>
      <t>ICT PROFILE:</t>
    </r>
    <r>
      <rPr>
        <b/>
        <sz val="16"/>
        <color indexed="9"/>
        <rFont val="Arial"/>
        <family val="2"/>
      </rPr>
      <t xml:space="preserve"> ST. VINCENT AND THE GRENADINES</t>
    </r>
  </si>
  <si>
    <t>Indicators</t>
  </si>
  <si>
    <t>Units</t>
  </si>
  <si>
    <r>
      <t xml:space="preserve">ICT infrastructure and access </t>
    </r>
    <r>
      <rPr>
        <b/>
        <vertAlign val="superscript"/>
        <sz val="9"/>
        <color indexed="9"/>
        <rFont val="Arial"/>
        <family val="2"/>
      </rPr>
      <t>1/ 4/</t>
    </r>
  </si>
  <si>
    <t>Fixed telephone lines per 100 inhabitants</t>
  </si>
  <si>
    <t>per 100 inhabitants</t>
  </si>
  <si>
    <t>Mobile cellular telephone subscribers per 100 inhabitants</t>
  </si>
  <si>
    <t>Fixed internet subscribers per 100 inhabitants</t>
  </si>
  <si>
    <t>…</t>
  </si>
  <si>
    <t>Fixed broadband internet subscribers per 100 inhabitants</t>
  </si>
  <si>
    <t>Mobile broadband internet subscribers per 100 inhabitants</t>
  </si>
  <si>
    <r>
      <t xml:space="preserve">Access to and use of ICT by households and individuals </t>
    </r>
    <r>
      <rPr>
        <b/>
        <vertAlign val="superscript"/>
        <sz val="9"/>
        <color indexed="9"/>
        <rFont val="Arial"/>
        <family val="2"/>
      </rPr>
      <t>2/</t>
    </r>
  </si>
  <si>
    <r>
      <t xml:space="preserve">Percentage of individuals using the internet </t>
    </r>
    <r>
      <rPr>
        <b/>
        <vertAlign val="superscript"/>
        <sz val="8.5"/>
        <rFont val="Arial"/>
        <family val="2"/>
      </rPr>
      <t>1/</t>
    </r>
  </si>
  <si>
    <t xml:space="preserve">% </t>
  </si>
  <si>
    <t>Proportion of households with a radio</t>
  </si>
  <si>
    <t>Proportion of households with a television</t>
  </si>
  <si>
    <t xml:space="preserve">Proportion of households with a fixed line telephone  </t>
  </si>
  <si>
    <t xml:space="preserve">Proportion of households with a mobile cellular telephone  </t>
  </si>
  <si>
    <t xml:space="preserve">Proportion of households with Internet access at home  </t>
  </si>
  <si>
    <t>54.9</t>
  </si>
  <si>
    <t>Proportion of households with a computer</t>
  </si>
  <si>
    <t>32.5</t>
  </si>
  <si>
    <t>Proportion of households with electricity</t>
  </si>
  <si>
    <r>
      <t xml:space="preserve">Trade in ICT goods </t>
    </r>
    <r>
      <rPr>
        <b/>
        <vertAlign val="superscript"/>
        <sz val="9"/>
        <color indexed="9"/>
        <rFont val="Arial"/>
        <family val="2"/>
      </rPr>
      <t>3/</t>
    </r>
  </si>
  <si>
    <t xml:space="preserve">Imports </t>
  </si>
  <si>
    <t>Imports of ICT goods</t>
  </si>
  <si>
    <t>% of Total Imports</t>
  </si>
  <si>
    <r>
      <t xml:space="preserve">Imports of ICT goods </t>
    </r>
    <r>
      <rPr>
        <vertAlign val="superscript"/>
        <sz val="8.5"/>
        <rFont val="Arial"/>
        <family val="2"/>
      </rPr>
      <t>a/</t>
    </r>
  </si>
  <si>
    <t>Mn USD</t>
  </si>
  <si>
    <t>Telecommunication equipment</t>
  </si>
  <si>
    <t>Computer and related equipment</t>
  </si>
  <si>
    <t>Electronic components</t>
  </si>
  <si>
    <t>Audio and video equipment</t>
  </si>
  <si>
    <t>Other ICT goods</t>
  </si>
  <si>
    <t>Exports</t>
  </si>
  <si>
    <t>Domestic Exports of ICT goods</t>
  </si>
  <si>
    <t>% of Total Domestic Exports</t>
  </si>
  <si>
    <t>Total Exports of ICT goods</t>
  </si>
  <si>
    <t>% of Total Exports</t>
  </si>
  <si>
    <r>
      <t xml:space="preserve">Trade in ICT services </t>
    </r>
    <r>
      <rPr>
        <b/>
        <vertAlign val="superscript"/>
        <sz val="9"/>
        <color indexed="9"/>
        <rFont val="Arial"/>
        <family val="2"/>
      </rPr>
      <t>3/</t>
    </r>
  </si>
  <si>
    <r>
      <t xml:space="preserve">Imports of ICT services </t>
    </r>
    <r>
      <rPr>
        <vertAlign val="superscript"/>
        <sz val="8.5"/>
        <rFont val="Arial"/>
        <family val="2"/>
      </rPr>
      <t xml:space="preserve"> b/</t>
    </r>
  </si>
  <si>
    <t xml:space="preserve">Imports of ICT services </t>
  </si>
  <si>
    <t>% of Total Import of services</t>
  </si>
  <si>
    <r>
      <t xml:space="preserve">Exports of ICT services  </t>
    </r>
    <r>
      <rPr>
        <vertAlign val="superscript"/>
        <sz val="8.5"/>
        <rFont val="Arial"/>
        <family val="2"/>
      </rPr>
      <t>b/</t>
    </r>
  </si>
  <si>
    <t xml:space="preserve">Exports of ICT services </t>
  </si>
  <si>
    <t>% of Total Export of services</t>
  </si>
  <si>
    <r>
      <t xml:space="preserve">Employment </t>
    </r>
    <r>
      <rPr>
        <b/>
        <vertAlign val="superscript"/>
        <sz val="9"/>
        <color indexed="9"/>
        <rFont val="Arial"/>
        <family val="2"/>
      </rPr>
      <t>4/</t>
    </r>
  </si>
  <si>
    <t xml:space="preserve">Employment </t>
  </si>
  <si>
    <t>% of Total Employment</t>
  </si>
  <si>
    <t>Total ICT Sector employment</t>
  </si>
  <si>
    <t>No. of persons</t>
  </si>
  <si>
    <t>IT Professionals</t>
  </si>
  <si>
    <t>Telecommunications</t>
  </si>
  <si>
    <r>
      <t xml:space="preserve">GDP </t>
    </r>
    <r>
      <rPr>
        <b/>
        <vertAlign val="superscript"/>
        <sz val="9"/>
        <color indexed="9"/>
        <rFont val="Arial"/>
        <family val="2"/>
      </rPr>
      <t>3/</t>
    </r>
  </si>
  <si>
    <r>
      <t>ICT Sector</t>
    </r>
    <r>
      <rPr>
        <b/>
        <vertAlign val="superscript"/>
        <sz val="8.5"/>
        <color indexed="8"/>
        <rFont val="Arial"/>
        <family val="2"/>
      </rPr>
      <t>c/</t>
    </r>
    <r>
      <rPr>
        <sz val="8.5"/>
        <color indexed="8"/>
        <rFont val="Arial"/>
        <family val="2"/>
      </rPr>
      <t xml:space="preserve"> as a percent of GDP</t>
    </r>
    <r>
      <rPr>
        <b/>
        <sz val="8.5"/>
        <color indexed="8"/>
        <rFont val="Arial"/>
        <family val="2"/>
      </rPr>
      <t xml:space="preserve"> </t>
    </r>
    <r>
      <rPr>
        <b/>
        <vertAlign val="superscript"/>
        <sz val="8.5"/>
        <color indexed="8"/>
        <rFont val="Arial"/>
        <family val="2"/>
      </rPr>
      <t>d/</t>
    </r>
  </si>
  <si>
    <t>%</t>
  </si>
  <si>
    <r>
      <t xml:space="preserve">Revenue </t>
    </r>
    <r>
      <rPr>
        <b/>
        <vertAlign val="superscript"/>
        <sz val="9"/>
        <color indexed="9"/>
        <rFont val="Arial"/>
        <family val="2"/>
      </rPr>
      <t>4</t>
    </r>
    <r>
      <rPr>
        <b/>
        <vertAlign val="superscript"/>
        <sz val="8.5"/>
        <color indexed="9"/>
        <rFont val="Arial"/>
        <family val="2"/>
      </rPr>
      <t>/</t>
    </r>
  </si>
  <si>
    <t>Telecommunications Sector Revenue</t>
  </si>
  <si>
    <t>$US Mn</t>
  </si>
  <si>
    <t>Revenue as a percent of GDP</t>
  </si>
  <si>
    <r>
      <t xml:space="preserve">Investment </t>
    </r>
    <r>
      <rPr>
        <b/>
        <vertAlign val="superscript"/>
        <sz val="9"/>
        <color indexed="9"/>
        <rFont val="Arial"/>
        <family val="2"/>
      </rPr>
      <t>4</t>
    </r>
    <r>
      <rPr>
        <b/>
        <vertAlign val="superscript"/>
        <sz val="8.5"/>
        <color indexed="9"/>
        <rFont val="Arial"/>
        <family val="2"/>
      </rPr>
      <t>/</t>
    </r>
  </si>
  <si>
    <t>Telecommunications  Sector Investment</t>
  </si>
  <si>
    <t>Capital Investment in ICT goods</t>
  </si>
  <si>
    <r>
      <t xml:space="preserve">Source: </t>
    </r>
    <r>
      <rPr>
        <i/>
        <vertAlign val="superscript"/>
        <sz val="8"/>
        <color indexed="8"/>
        <rFont val="Arial"/>
        <family val="2"/>
      </rPr>
      <t>1/</t>
    </r>
    <r>
      <rPr>
        <i/>
        <sz val="8"/>
        <color indexed="8"/>
        <rFont val="Arial"/>
        <family val="2"/>
      </rPr>
      <t xml:space="preserve"> International Telecommunications Union (ITU); 2</t>
    </r>
    <r>
      <rPr>
        <i/>
        <vertAlign val="superscript"/>
        <sz val="8"/>
        <color indexed="8"/>
        <rFont val="Arial"/>
        <family val="2"/>
      </rPr>
      <t xml:space="preserve">/ </t>
    </r>
    <r>
      <rPr>
        <i/>
        <sz val="8"/>
        <color indexed="8"/>
        <rFont val="Arial"/>
        <family val="2"/>
      </rPr>
      <t xml:space="preserve">Nation-wide Survey; </t>
    </r>
    <r>
      <rPr>
        <i/>
        <vertAlign val="superscript"/>
        <sz val="8"/>
        <color indexed="8"/>
        <rFont val="Arial"/>
        <family val="2"/>
      </rPr>
      <t xml:space="preserve"> 3/ </t>
    </r>
    <r>
      <rPr>
        <i/>
        <sz val="8"/>
        <color indexed="8"/>
        <rFont val="Arial"/>
        <family val="2"/>
      </rPr>
      <t>CARICOM Secretariat, Regional Statistics;</t>
    </r>
    <r>
      <rPr>
        <i/>
        <vertAlign val="superscript"/>
        <sz val="8"/>
        <color indexed="8"/>
        <rFont val="Arial"/>
        <family val="2"/>
      </rPr>
      <t xml:space="preserve"> 4/ </t>
    </r>
    <r>
      <rPr>
        <i/>
        <sz val="8"/>
        <color indexed="8"/>
        <rFont val="Arial"/>
        <family val="2"/>
      </rPr>
      <t xml:space="preserve">Eastern Caribbean Telecommunication Authority, ECTEL/Operators.                                                                                                                                                                                                                                                                                                                 </t>
    </r>
    <r>
      <rPr>
        <b/>
        <i/>
        <sz val="8"/>
        <color indexed="8"/>
        <rFont val="Arial"/>
        <family val="2"/>
      </rPr>
      <t xml:space="preserve">Notes: </t>
    </r>
    <r>
      <rPr>
        <i/>
        <vertAlign val="superscript"/>
        <sz val="8"/>
        <color indexed="8"/>
        <rFont val="Arial"/>
        <family val="2"/>
      </rPr>
      <t>a/</t>
    </r>
    <r>
      <rPr>
        <b/>
        <i/>
        <vertAlign val="superscript"/>
        <sz val="8"/>
        <color indexed="8"/>
        <rFont val="Arial"/>
        <family val="2"/>
      </rPr>
      <t xml:space="preserve"> </t>
    </r>
    <r>
      <rPr>
        <i/>
        <sz val="8"/>
        <color indexed="8"/>
        <rFont val="Arial"/>
        <family val="2"/>
      </rPr>
      <t xml:space="preserve">Data at the broad level categories do not add up to the total imports due to the HS codes for some commodities grouped in more than one of the broad level categories of ICT goods;      </t>
    </r>
    <r>
      <rPr>
        <i/>
        <vertAlign val="superscript"/>
        <sz val="8"/>
        <color indexed="8"/>
        <rFont val="Arial"/>
        <family val="2"/>
      </rPr>
      <t>b/</t>
    </r>
    <r>
      <rPr>
        <i/>
        <sz val="8"/>
        <color indexed="8"/>
        <rFont val="Arial"/>
        <family val="2"/>
      </rPr>
      <t xml:space="preserve"> Refers to Communications services and Computer and Information Services (EBOPS)   </t>
    </r>
    <r>
      <rPr>
        <i/>
        <vertAlign val="superscript"/>
        <sz val="8"/>
        <color indexed="8"/>
        <rFont val="Arial"/>
        <family val="2"/>
      </rPr>
      <t>c/</t>
    </r>
    <r>
      <rPr>
        <i/>
        <sz val="8"/>
        <color indexed="8"/>
        <rFont val="Arial"/>
        <family val="2"/>
      </rPr>
      <t xml:space="preserve"> Refers to Communications and Computer and Related Activities;  </t>
    </r>
    <r>
      <rPr>
        <i/>
        <vertAlign val="superscript"/>
        <sz val="8"/>
        <color indexed="8"/>
        <rFont val="Arial"/>
        <family val="2"/>
      </rPr>
      <t>d/</t>
    </r>
    <r>
      <rPr>
        <i/>
        <sz val="8"/>
        <color indexed="8"/>
        <rFont val="Arial"/>
        <family val="2"/>
      </rPr>
      <t xml:space="preserve"> GDP at Basic prices in Current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</si>
</sst>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43" formatCode="_(* #,##0.00_);_(* \(#,##0.00\);_(* &quot;-&quot;??_);_(@_)"/>
    <numFmt numFmtId="164" formatCode="_(* #,##0.0_);_(* \(#,##0.0\);_(* &quot;-&quot;??_);_(@_)"/>
    <numFmt numFmtId="165" formatCode="_(* #,##0.0_);_(* \(#,##0.0\);_(* &quot;-&quot;?_);_(@_)"/>
  </numFmts>
  <fonts count="24" x14ac:knownFonts="1">
    <font>
      <sz val="11"/>
      <color theme="1"/>
      <name val="Calibri"/>
      <family val="2"/>
      <scheme val="minor"/>
    </font>
    <font>
      <b/>
      <sz val="12"/>
      <name val="Arial"/>
      <family val="2"/>
    </font>
    <font>
      <b/>
      <sz val="16"/>
      <color indexed="9"/>
      <name val="Arial"/>
      <family val="2"/>
    </font>
    <font>
      <b/>
      <sz val="16"/>
      <name val="Arial"/>
      <family val="2"/>
    </font>
    <font>
      <sz val="11"/>
      <color indexed="8"/>
      <name val="Arial"/>
      <family val="2"/>
    </font>
    <font>
      <b/>
      <sz val="12"/>
      <color indexed="8"/>
      <name val="Arial"/>
      <family val="2"/>
    </font>
    <font>
      <sz val="12"/>
      <color indexed="8"/>
      <name val="Arial"/>
      <family val="2"/>
    </font>
    <font>
      <b/>
      <sz val="8"/>
      <name val="Arial"/>
      <family val="2"/>
    </font>
    <font>
      <b/>
      <sz val="9"/>
      <color indexed="9"/>
      <name val="Arial"/>
      <family val="2"/>
    </font>
    <font>
      <b/>
      <vertAlign val="superscript"/>
      <sz val="9"/>
      <color indexed="9"/>
      <name val="Arial"/>
      <family val="2"/>
    </font>
    <font>
      <sz val="8"/>
      <name val="Arial"/>
      <family val="2"/>
    </font>
    <font>
      <sz val="8.5"/>
      <name val="Arial"/>
      <family val="2"/>
    </font>
    <font>
      <sz val="11"/>
      <color indexed="8"/>
      <name val="Calibri"/>
      <family val="2"/>
    </font>
    <font>
      <sz val="8.5"/>
      <color indexed="8"/>
      <name val="Arial"/>
      <family val="2"/>
    </font>
    <font>
      <b/>
      <vertAlign val="superscript"/>
      <sz val="8.5"/>
      <name val="Arial"/>
      <family val="2"/>
    </font>
    <font>
      <b/>
      <sz val="8.5"/>
      <name val="Arial"/>
      <family val="2"/>
    </font>
    <font>
      <vertAlign val="superscript"/>
      <sz val="8.5"/>
      <name val="Arial"/>
      <family val="2"/>
    </font>
    <font>
      <b/>
      <vertAlign val="superscript"/>
      <sz val="8.5"/>
      <color indexed="8"/>
      <name val="Arial"/>
      <family val="2"/>
    </font>
    <font>
      <b/>
      <sz val="8.5"/>
      <color indexed="8"/>
      <name val="Arial"/>
      <family val="2"/>
    </font>
    <font>
      <b/>
      <vertAlign val="superscript"/>
      <sz val="8.5"/>
      <color indexed="9"/>
      <name val="Arial"/>
      <family val="2"/>
    </font>
    <font>
      <b/>
      <i/>
      <sz val="8"/>
      <color indexed="8"/>
      <name val="Arial"/>
      <family val="2"/>
    </font>
    <font>
      <i/>
      <vertAlign val="superscript"/>
      <sz val="8"/>
      <color indexed="8"/>
      <name val="Arial"/>
      <family val="2"/>
    </font>
    <font>
      <i/>
      <sz val="8"/>
      <color indexed="8"/>
      <name val="Arial"/>
      <family val="2"/>
    </font>
    <font>
      <b/>
      <i/>
      <vertAlign val="superscript"/>
      <sz val="8"/>
      <color indexed="8"/>
      <name val="Arial"/>
      <family val="2"/>
    </font>
  </fonts>
  <fills count="3">
    <fill>
      <patternFill patternType="none"/>
    </fill>
    <fill>
      <patternFill patternType="gray125"/>
    </fill>
    <fill>
      <patternFill patternType="solid">
        <fgColor indexed="49"/>
        <bgColor indexed="64"/>
      </patternFill>
    </fill>
  </fills>
  <borders count="5">
    <border>
      <left/>
      <right/>
      <top/>
      <bottom/>
      <diagonal/>
    </border>
    <border>
      <left/>
      <right/>
      <top/>
      <bottom style="thick">
        <color indexed="21"/>
      </bottom>
      <diagonal/>
    </border>
    <border>
      <left/>
      <right/>
      <top style="thick">
        <color indexed="21"/>
      </top>
      <bottom/>
      <diagonal/>
    </border>
    <border>
      <left/>
      <right/>
      <top/>
      <bottom style="thick">
        <color indexed="23"/>
      </bottom>
      <diagonal/>
    </border>
    <border>
      <left/>
      <right/>
      <top style="thick">
        <color indexed="23"/>
      </top>
      <bottom/>
      <diagonal/>
    </border>
  </borders>
  <cellStyleXfs count="6">
    <xf numFmtId="0" fontId="0" fillId="0" borderId="0"/>
    <xf numFmtId="43" fontId="12" fillId="0" borderId="0" applyFont="0" applyFill="0" applyBorder="0" applyAlignment="0" applyProtection="0"/>
    <xf numFmtId="0" fontId="1" fillId="0" borderId="0" applyNumberFormat="0" applyFill="0" applyBorder="0" applyProtection="0">
      <alignment horizontal="left" vertical="center" wrapText="1"/>
    </xf>
    <xf numFmtId="0" fontId="7" fillId="0" borderId="0" applyNumberFormat="0" applyFill="0" applyBorder="0" applyProtection="0">
      <alignment horizontal="left" vertical="center" wrapText="1"/>
    </xf>
    <xf numFmtId="0" fontId="10" fillId="0" borderId="0" applyNumberFormat="0" applyFill="0" applyBorder="0" applyProtection="0">
      <alignment horizontal="left" vertical="center" wrapText="1"/>
    </xf>
    <xf numFmtId="0" fontId="10" fillId="0" borderId="0" applyNumberFormat="0" applyFill="0" applyBorder="0" applyProtection="0">
      <alignment horizontal="center" vertical="center" wrapText="1"/>
    </xf>
  </cellStyleXfs>
  <cellXfs count="31">
    <xf numFmtId="0" fontId="0" fillId="0" borderId="0" xfId="0"/>
    <xf numFmtId="0" fontId="2" fillId="2" borderId="0" xfId="2" applyFont="1" applyFill="1" applyAlignment="1">
      <alignment horizontal="center" vertical="center"/>
    </xf>
    <xf numFmtId="0" fontId="4" fillId="0" borderId="1" xfId="0" applyFont="1" applyBorder="1" applyAlignment="1">
      <alignment horizontal="center"/>
    </xf>
    <xf numFmtId="0" fontId="4" fillId="0" borderId="0" xfId="0" applyFont="1"/>
    <xf numFmtId="0" fontId="5" fillId="0" borderId="2" xfId="0" applyFont="1" applyBorder="1"/>
    <xf numFmtId="0" fontId="5" fillId="0" borderId="2" xfId="0" applyFont="1" applyBorder="1" applyAlignment="1">
      <alignment horizontal="center"/>
    </xf>
    <xf numFmtId="0" fontId="6" fillId="0" borderId="0" xfId="0" applyFont="1"/>
    <xf numFmtId="2" fontId="8" fillId="2" borderId="0" xfId="3" applyNumberFormat="1" applyFont="1" applyFill="1" applyBorder="1" applyAlignment="1">
      <alignment horizontal="center" vertical="center" wrapText="1"/>
    </xf>
    <xf numFmtId="164" fontId="11" fillId="0" borderId="0" xfId="4" applyNumberFormat="1" applyFont="1" applyBorder="1" applyAlignment="1">
      <alignment horizontal="left" vertical="center" wrapText="1" indent="1"/>
    </xf>
    <xf numFmtId="164" fontId="10" fillId="0" borderId="0" xfId="5" applyNumberFormat="1" applyFont="1" applyBorder="1" applyAlignment="1">
      <alignment horizontal="center" vertical="center" wrapText="1"/>
    </xf>
    <xf numFmtId="164" fontId="13" fillId="0" borderId="0" xfId="1" applyNumberFormat="1" applyFont="1" applyBorder="1" applyAlignment="1">
      <alignment horizontal="right" vertical="center"/>
    </xf>
    <xf numFmtId="0" fontId="4" fillId="0" borderId="0" xfId="0" applyFont="1" applyBorder="1"/>
    <xf numFmtId="164" fontId="11" fillId="0" borderId="0" xfId="5" applyNumberFormat="1" applyFont="1" applyBorder="1" applyAlignment="1">
      <alignment horizontal="center" vertical="center" wrapText="1"/>
    </xf>
    <xf numFmtId="164" fontId="13" fillId="0" borderId="0" xfId="0" applyNumberFormat="1" applyFont="1" applyBorder="1" applyAlignment="1">
      <alignment horizontal="right" vertical="center"/>
    </xf>
    <xf numFmtId="164" fontId="13" fillId="0" borderId="0" xfId="0" applyNumberFormat="1" applyFont="1" applyBorder="1" applyAlignment="1">
      <alignment horizontal="left" vertical="center" wrapText="1" indent="1"/>
    </xf>
    <xf numFmtId="164" fontId="15" fillId="0" borderId="0" xfId="3" applyNumberFormat="1" applyFont="1" applyBorder="1" applyAlignment="1">
      <alignment horizontal="left" vertical="center" wrapText="1" indent="1"/>
    </xf>
    <xf numFmtId="164" fontId="13" fillId="0" borderId="0" xfId="0" applyNumberFormat="1" applyFont="1" applyBorder="1" applyAlignment="1">
      <alignment horizontal="center" vertical="center"/>
    </xf>
    <xf numFmtId="164" fontId="13" fillId="0" borderId="0" xfId="0" applyNumberFormat="1" applyFont="1" applyBorder="1" applyAlignment="1">
      <alignment vertical="center"/>
    </xf>
    <xf numFmtId="164" fontId="11" fillId="0" borderId="0" xfId="4" applyNumberFormat="1" applyFont="1" applyBorder="1" applyAlignment="1">
      <alignment horizontal="left" vertical="center" wrapText="1" indent="2"/>
    </xf>
    <xf numFmtId="164" fontId="13" fillId="0" borderId="0" xfId="1" applyNumberFormat="1" applyFont="1" applyFill="1" applyBorder="1" applyAlignment="1">
      <alignment horizontal="right" vertical="center"/>
    </xf>
    <xf numFmtId="164" fontId="13" fillId="0" borderId="0" xfId="0" applyNumberFormat="1" applyFont="1" applyBorder="1" applyAlignment="1">
      <alignment horizontal="left" indent="3"/>
    </xf>
    <xf numFmtId="164" fontId="13" fillId="0" borderId="0" xfId="0" applyNumberFormat="1" applyFont="1" applyBorder="1" applyAlignment="1">
      <alignment horizontal="left" indent="1"/>
    </xf>
    <xf numFmtId="164" fontId="13" fillId="0" borderId="0" xfId="0" applyNumberFormat="1" applyFont="1" applyBorder="1" applyAlignment="1">
      <alignment horizontal="center" vertical="center" wrapText="1"/>
    </xf>
    <xf numFmtId="164" fontId="13" fillId="0" borderId="0" xfId="0" applyNumberFormat="1" applyFont="1" applyBorder="1" applyAlignment="1">
      <alignment horizontal="left" indent="2"/>
    </xf>
    <xf numFmtId="6" fontId="4" fillId="0" borderId="0" xfId="0" applyNumberFormat="1" applyFont="1"/>
    <xf numFmtId="165" fontId="13" fillId="0" borderId="0" xfId="1" applyNumberFormat="1" applyFont="1" applyBorder="1" applyAlignment="1">
      <alignment horizontal="right" vertical="center"/>
    </xf>
    <xf numFmtId="0" fontId="13" fillId="0" borderId="3" xfId="0" applyFont="1" applyBorder="1" applyAlignment="1">
      <alignment horizontal="left" indent="1"/>
    </xf>
    <xf numFmtId="0" fontId="13" fillId="0" borderId="3" xfId="0" applyFont="1" applyBorder="1" applyAlignment="1">
      <alignment horizontal="center" vertical="center"/>
    </xf>
    <xf numFmtId="0" fontId="13" fillId="0" borderId="3" xfId="0" applyFont="1" applyBorder="1" applyAlignment="1">
      <alignment horizontal="right" vertical="center"/>
    </xf>
    <xf numFmtId="0" fontId="20" fillId="0" borderId="4" xfId="0" applyFont="1" applyBorder="1" applyAlignment="1">
      <alignment horizontal="left" vertical="center" wrapText="1"/>
    </xf>
    <xf numFmtId="0" fontId="4" fillId="0" borderId="0" xfId="0" applyFont="1" applyAlignment="1">
      <alignment horizontal="center"/>
    </xf>
  </cellXfs>
  <cellStyles count="6">
    <cellStyle name="Comma" xfId="1" builtinId="3"/>
    <cellStyle name="Normal" xfId="0" builtinId="0"/>
    <cellStyle name="ss14" xfId="4"/>
    <cellStyle name="ss15" xfId="5"/>
    <cellStyle name="ss20" xfId="3"/>
    <cellStyle name="ss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161927</xdr:colOff>
      <xdr:row>0</xdr:row>
      <xdr:rowOff>0</xdr:rowOff>
    </xdr:from>
    <xdr:ext cx="852921" cy="630936"/>
    <xdr:pic>
      <xdr:nvPicPr>
        <xdr:cNvPr id="2" name="Picture 1" descr="vc.gif"/>
        <xdr:cNvPicPr>
          <a:picLocks/>
        </xdr:cNvPicPr>
      </xdr:nvPicPr>
      <xdr:blipFill>
        <a:blip xmlns:r="http://schemas.openxmlformats.org/officeDocument/2006/relationships" r:embed="rId1" cstate="print"/>
        <a:srcRect/>
        <a:stretch>
          <a:fillRect/>
        </a:stretch>
      </xdr:blipFill>
      <xdr:spPr bwMode="auto">
        <a:xfrm>
          <a:off x="8286752" y="0"/>
          <a:ext cx="852921" cy="63093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tabSelected="1" view="pageBreakPreview" zoomScale="110" zoomScaleNormal="100" zoomScaleSheetLayoutView="110" workbookViewId="0">
      <selection activeCell="I6" sqref="I6"/>
    </sheetView>
  </sheetViews>
  <sheetFormatPr defaultColWidth="9.140625" defaultRowHeight="14.25" x14ac:dyDescent="0.2"/>
  <cols>
    <col min="1" max="1" width="38.5703125" style="3" customWidth="1"/>
    <col min="2" max="2" width="13.85546875" style="30" customWidth="1"/>
    <col min="3" max="13" width="7.7109375" style="3" customWidth="1"/>
    <col min="14" max="16384" width="9.140625" style="3"/>
  </cols>
  <sheetData>
    <row r="1" spans="1:13" customFormat="1" ht="50.1" customHeight="1" x14ac:dyDescent="0.25">
      <c r="A1" s="1" t="s">
        <v>0</v>
      </c>
      <c r="B1" s="1"/>
      <c r="C1" s="1"/>
      <c r="D1" s="1"/>
      <c r="E1" s="1"/>
      <c r="F1" s="1"/>
      <c r="G1" s="1"/>
      <c r="H1" s="1"/>
      <c r="I1" s="1"/>
      <c r="J1" s="1"/>
      <c r="K1" s="1"/>
      <c r="L1" s="1"/>
      <c r="M1" s="1"/>
    </row>
    <row r="2" spans="1:13" ht="15" thickBot="1" x14ac:dyDescent="0.25">
      <c r="A2" s="2"/>
      <c r="B2" s="2"/>
    </row>
    <row r="3" spans="1:13" s="6" customFormat="1" ht="16.5" thickTop="1" x14ac:dyDescent="0.25">
      <c r="A3" s="4" t="s">
        <v>1</v>
      </c>
      <c r="B3" s="5" t="s">
        <v>2</v>
      </c>
      <c r="C3" s="4">
        <v>2013</v>
      </c>
      <c r="D3" s="4">
        <v>2014</v>
      </c>
      <c r="E3" s="4">
        <v>2015</v>
      </c>
      <c r="F3" s="4">
        <v>2016</v>
      </c>
      <c r="G3" s="4">
        <v>2017</v>
      </c>
      <c r="H3" s="4">
        <v>2018</v>
      </c>
      <c r="I3" s="4">
        <v>2019</v>
      </c>
      <c r="J3" s="4">
        <v>2020</v>
      </c>
      <c r="K3" s="4">
        <v>2021</v>
      </c>
      <c r="L3" s="4">
        <v>2022</v>
      </c>
      <c r="M3" s="4">
        <v>2023</v>
      </c>
    </row>
    <row r="4" spans="1:13" x14ac:dyDescent="0.2">
      <c r="A4" s="7" t="s">
        <v>3</v>
      </c>
      <c r="B4" s="7"/>
      <c r="C4" s="7"/>
      <c r="D4" s="7"/>
      <c r="E4" s="7"/>
      <c r="F4" s="7"/>
      <c r="G4" s="7"/>
      <c r="H4" s="7"/>
      <c r="I4" s="7"/>
      <c r="J4" s="7"/>
      <c r="K4" s="7"/>
      <c r="L4" s="7"/>
      <c r="M4" s="7"/>
    </row>
    <row r="5" spans="1:13" ht="22.5" x14ac:dyDescent="0.2">
      <c r="A5" s="8" t="s">
        <v>4</v>
      </c>
      <c r="B5" s="9" t="s">
        <v>5</v>
      </c>
      <c r="C5" s="10">
        <v>17.443285766556901</v>
      </c>
      <c r="D5" s="10">
        <v>21.957358466301098</v>
      </c>
      <c r="E5" s="10">
        <v>22.780994612819299</v>
      </c>
      <c r="F5" s="10">
        <v>19</v>
      </c>
      <c r="G5" s="10">
        <v>19</v>
      </c>
      <c r="H5" s="10">
        <v>18</v>
      </c>
      <c r="I5" s="10">
        <v>16</v>
      </c>
      <c r="J5" s="10">
        <v>16</v>
      </c>
      <c r="K5" s="10">
        <v>11.924200000000001</v>
      </c>
      <c r="L5" s="10">
        <v>10.7951</v>
      </c>
      <c r="M5" s="10">
        <v>10.116199999999999</v>
      </c>
    </row>
    <row r="6" spans="1:13" ht="22.5" x14ac:dyDescent="0.2">
      <c r="A6" s="8" t="s">
        <v>6</v>
      </c>
      <c r="B6" s="9" t="s">
        <v>5</v>
      </c>
      <c r="C6" s="10">
        <v>114.633410439505</v>
      </c>
      <c r="D6" s="10">
        <v>105.654917739135</v>
      </c>
      <c r="E6" s="10">
        <v>103.869058526038</v>
      </c>
      <c r="F6" s="10">
        <v>99</v>
      </c>
      <c r="G6" s="10">
        <v>102</v>
      </c>
      <c r="H6" s="10">
        <v>102</v>
      </c>
      <c r="I6" s="10">
        <v>87</v>
      </c>
      <c r="J6" s="10">
        <v>91</v>
      </c>
      <c r="K6" s="10">
        <v>95.517399999999995</v>
      </c>
      <c r="L6" s="10">
        <v>102.334</v>
      </c>
      <c r="M6" s="10">
        <v>101.631</v>
      </c>
    </row>
    <row r="7" spans="1:13" ht="22.5" x14ac:dyDescent="0.2">
      <c r="A7" s="8" t="s">
        <v>7</v>
      </c>
      <c r="B7" s="9" t="s">
        <v>5</v>
      </c>
      <c r="C7" s="10" t="s">
        <v>8</v>
      </c>
      <c r="D7" s="10" t="s">
        <v>8</v>
      </c>
      <c r="E7" s="10" t="s">
        <v>8</v>
      </c>
      <c r="F7" s="10" t="s">
        <v>8</v>
      </c>
      <c r="G7" s="10" t="s">
        <v>8</v>
      </c>
      <c r="H7" s="10" t="s">
        <v>8</v>
      </c>
      <c r="I7" s="10" t="s">
        <v>8</v>
      </c>
      <c r="J7" s="10" t="s">
        <v>8</v>
      </c>
      <c r="K7" s="10" t="s">
        <v>8</v>
      </c>
      <c r="L7" s="10" t="s">
        <v>8</v>
      </c>
      <c r="M7" s="10" t="s">
        <v>8</v>
      </c>
    </row>
    <row r="8" spans="1:13" ht="22.5" x14ac:dyDescent="0.2">
      <c r="A8" s="8" t="s">
        <v>9</v>
      </c>
      <c r="B8" s="9" t="s">
        <v>5</v>
      </c>
      <c r="C8" s="10">
        <v>13.444790190000001</v>
      </c>
      <c r="D8" s="10">
        <v>13.51815618</v>
      </c>
      <c r="E8" s="10">
        <v>15.53853483</v>
      </c>
      <c r="F8" s="10">
        <v>16.7</v>
      </c>
      <c r="G8" s="10">
        <v>17.5</v>
      </c>
      <c r="H8" s="10">
        <v>18.899999999999999</v>
      </c>
      <c r="I8" s="10">
        <v>19.600000000000001</v>
      </c>
      <c r="J8" s="10">
        <v>22.9</v>
      </c>
      <c r="K8" s="10">
        <v>27.102</v>
      </c>
      <c r="L8" s="10">
        <v>28.996700000000001</v>
      </c>
      <c r="M8" s="10">
        <v>30.493600000000001</v>
      </c>
    </row>
    <row r="9" spans="1:13" ht="22.5" x14ac:dyDescent="0.2">
      <c r="A9" s="8" t="s">
        <v>10</v>
      </c>
      <c r="B9" s="9" t="s">
        <v>5</v>
      </c>
      <c r="C9" s="10" t="s">
        <v>8</v>
      </c>
      <c r="D9" s="10">
        <v>34.531191149999998</v>
      </c>
      <c r="E9" s="10">
        <v>39.092791439999999</v>
      </c>
      <c r="F9" s="10">
        <v>46.8</v>
      </c>
      <c r="G9" s="10">
        <v>47.7</v>
      </c>
      <c r="H9" s="10">
        <v>14.9</v>
      </c>
      <c r="I9" s="10">
        <v>53.3</v>
      </c>
      <c r="J9" s="10">
        <v>52.7</v>
      </c>
      <c r="K9" s="10">
        <v>66.738</v>
      </c>
      <c r="L9" s="10">
        <v>59.632899999999999</v>
      </c>
      <c r="M9" s="10">
        <v>62.254399999999997</v>
      </c>
    </row>
    <row r="10" spans="1:13" s="11" customFormat="1" ht="14.25" customHeight="1" x14ac:dyDescent="0.2">
      <c r="A10" s="7" t="s">
        <v>11</v>
      </c>
      <c r="B10" s="7"/>
      <c r="C10" s="7"/>
      <c r="D10" s="7"/>
      <c r="E10" s="7"/>
      <c r="F10" s="7"/>
      <c r="G10" s="7"/>
      <c r="H10" s="7"/>
      <c r="I10" s="7"/>
      <c r="J10" s="7"/>
      <c r="K10" s="7"/>
      <c r="L10" s="7"/>
      <c r="M10" s="7"/>
    </row>
    <row r="11" spans="1:13" ht="15" customHeight="1" x14ac:dyDescent="0.2">
      <c r="A11" s="8" t="s">
        <v>12</v>
      </c>
      <c r="B11" s="12" t="s">
        <v>13</v>
      </c>
      <c r="C11" s="10">
        <v>43.5</v>
      </c>
      <c r="D11" s="10">
        <v>47.4</v>
      </c>
      <c r="E11" s="10">
        <v>17.132066521314702</v>
      </c>
      <c r="F11" s="10">
        <v>20.68943522</v>
      </c>
      <c r="G11" s="10">
        <v>22.004277977517901</v>
      </c>
      <c r="H11" s="10">
        <v>22.394261192129999</v>
      </c>
      <c r="I11" s="13" t="s">
        <v>8</v>
      </c>
      <c r="J11" s="13" t="s">
        <v>8</v>
      </c>
      <c r="K11" s="13" t="s">
        <v>8</v>
      </c>
      <c r="L11" s="13" t="s">
        <v>8</v>
      </c>
      <c r="M11" s="13" t="s">
        <v>8</v>
      </c>
    </row>
    <row r="12" spans="1:13" x14ac:dyDescent="0.2">
      <c r="A12" s="14" t="s">
        <v>14</v>
      </c>
      <c r="B12" s="12" t="s">
        <v>13</v>
      </c>
      <c r="C12" s="13" t="s">
        <v>8</v>
      </c>
      <c r="D12" s="13" t="s">
        <v>8</v>
      </c>
      <c r="E12" s="13" t="s">
        <v>8</v>
      </c>
      <c r="F12" s="13" t="s">
        <v>8</v>
      </c>
      <c r="G12" s="13" t="s">
        <v>8</v>
      </c>
      <c r="H12" s="13" t="s">
        <v>8</v>
      </c>
      <c r="I12" s="13" t="s">
        <v>8</v>
      </c>
      <c r="J12" s="13" t="s">
        <v>8</v>
      </c>
      <c r="K12" s="13" t="s">
        <v>8</v>
      </c>
      <c r="L12" s="13" t="s">
        <v>8</v>
      </c>
      <c r="M12" s="13" t="s">
        <v>8</v>
      </c>
    </row>
    <row r="13" spans="1:13" x14ac:dyDescent="0.2">
      <c r="A13" s="14" t="s">
        <v>15</v>
      </c>
      <c r="B13" s="12" t="s">
        <v>13</v>
      </c>
      <c r="C13" s="13" t="s">
        <v>8</v>
      </c>
      <c r="D13" s="13" t="s">
        <v>8</v>
      </c>
      <c r="E13" s="13" t="s">
        <v>8</v>
      </c>
      <c r="F13" s="13" t="s">
        <v>8</v>
      </c>
      <c r="G13" s="13" t="s">
        <v>8</v>
      </c>
      <c r="H13" s="13" t="s">
        <v>8</v>
      </c>
      <c r="I13" s="13" t="s">
        <v>8</v>
      </c>
      <c r="J13" s="13" t="s">
        <v>8</v>
      </c>
      <c r="K13" s="13" t="s">
        <v>8</v>
      </c>
      <c r="L13" s="13" t="s">
        <v>8</v>
      </c>
      <c r="M13" s="13" t="s">
        <v>8</v>
      </c>
    </row>
    <row r="14" spans="1:13" ht="22.5" x14ac:dyDescent="0.2">
      <c r="A14" s="14" t="s">
        <v>16</v>
      </c>
      <c r="B14" s="12" t="s">
        <v>13</v>
      </c>
      <c r="C14" s="13" t="s">
        <v>8</v>
      </c>
      <c r="D14" s="13" t="s">
        <v>8</v>
      </c>
      <c r="E14" s="13" t="s">
        <v>8</v>
      </c>
      <c r="F14" s="13" t="s">
        <v>8</v>
      </c>
      <c r="G14" s="13" t="s">
        <v>8</v>
      </c>
      <c r="H14" s="13" t="s">
        <v>8</v>
      </c>
      <c r="I14" s="13" t="s">
        <v>8</v>
      </c>
      <c r="J14" s="13" t="s">
        <v>8</v>
      </c>
      <c r="K14" s="13" t="s">
        <v>8</v>
      </c>
      <c r="L14" s="13" t="s">
        <v>8</v>
      </c>
      <c r="M14" s="13" t="s">
        <v>8</v>
      </c>
    </row>
    <row r="15" spans="1:13" ht="22.5" x14ac:dyDescent="0.2">
      <c r="A15" s="14" t="s">
        <v>17</v>
      </c>
      <c r="B15" s="12" t="s">
        <v>13</v>
      </c>
      <c r="C15" s="13" t="s">
        <v>8</v>
      </c>
      <c r="D15" s="13" t="s">
        <v>8</v>
      </c>
      <c r="E15" s="13" t="s">
        <v>8</v>
      </c>
      <c r="F15" s="13" t="s">
        <v>8</v>
      </c>
      <c r="G15" s="13" t="s">
        <v>8</v>
      </c>
      <c r="H15" s="13" t="s">
        <v>8</v>
      </c>
      <c r="I15" s="13" t="s">
        <v>8</v>
      </c>
      <c r="J15" s="13" t="s">
        <v>8</v>
      </c>
      <c r="K15" s="13" t="s">
        <v>8</v>
      </c>
      <c r="L15" s="13" t="s">
        <v>8</v>
      </c>
      <c r="M15" s="13" t="s">
        <v>8</v>
      </c>
    </row>
    <row r="16" spans="1:13" ht="22.5" x14ac:dyDescent="0.2">
      <c r="A16" s="14" t="s">
        <v>18</v>
      </c>
      <c r="B16" s="12" t="s">
        <v>13</v>
      </c>
      <c r="C16" s="13" t="s">
        <v>8</v>
      </c>
      <c r="D16" s="13" t="s">
        <v>8</v>
      </c>
      <c r="E16" s="13" t="s">
        <v>8</v>
      </c>
      <c r="F16" s="13" t="s">
        <v>8</v>
      </c>
      <c r="G16" s="13" t="s">
        <v>19</v>
      </c>
      <c r="H16" s="13" t="s">
        <v>8</v>
      </c>
      <c r="I16" s="13" t="s">
        <v>8</v>
      </c>
      <c r="J16" s="13" t="s">
        <v>8</v>
      </c>
      <c r="K16" s="13" t="s">
        <v>8</v>
      </c>
      <c r="L16" s="13" t="s">
        <v>8</v>
      </c>
      <c r="M16" s="13" t="s">
        <v>8</v>
      </c>
    </row>
    <row r="17" spans="1:13" x14ac:dyDescent="0.2">
      <c r="A17" s="14" t="s">
        <v>20</v>
      </c>
      <c r="B17" s="12" t="s">
        <v>13</v>
      </c>
      <c r="C17" s="13" t="s">
        <v>8</v>
      </c>
      <c r="D17" s="13" t="s">
        <v>8</v>
      </c>
      <c r="E17" s="13" t="s">
        <v>8</v>
      </c>
      <c r="F17" s="13" t="s">
        <v>8</v>
      </c>
      <c r="G17" s="13" t="s">
        <v>21</v>
      </c>
      <c r="H17" s="13" t="s">
        <v>8</v>
      </c>
      <c r="I17" s="13" t="s">
        <v>8</v>
      </c>
      <c r="J17" s="13" t="s">
        <v>8</v>
      </c>
      <c r="K17" s="13" t="s">
        <v>8</v>
      </c>
      <c r="L17" s="13" t="s">
        <v>8</v>
      </c>
      <c r="M17" s="13" t="s">
        <v>8</v>
      </c>
    </row>
    <row r="18" spans="1:13" x14ac:dyDescent="0.2">
      <c r="A18" s="14" t="s">
        <v>22</v>
      </c>
      <c r="B18" s="12" t="s">
        <v>13</v>
      </c>
      <c r="C18" s="13" t="s">
        <v>8</v>
      </c>
      <c r="D18" s="13" t="s">
        <v>8</v>
      </c>
      <c r="E18" s="13" t="s">
        <v>8</v>
      </c>
      <c r="F18" s="13" t="s">
        <v>8</v>
      </c>
      <c r="G18" s="13" t="s">
        <v>8</v>
      </c>
      <c r="H18" s="13" t="s">
        <v>8</v>
      </c>
      <c r="I18" s="13" t="s">
        <v>8</v>
      </c>
      <c r="J18" s="13" t="s">
        <v>8</v>
      </c>
      <c r="K18" s="13" t="s">
        <v>8</v>
      </c>
      <c r="L18" s="13" t="s">
        <v>8</v>
      </c>
      <c r="M18" s="13" t="s">
        <v>8</v>
      </c>
    </row>
    <row r="19" spans="1:13" s="11" customFormat="1" ht="14.25" customHeight="1" x14ac:dyDescent="0.2">
      <c r="A19" s="7" t="s">
        <v>23</v>
      </c>
      <c r="B19" s="7"/>
      <c r="C19" s="7"/>
      <c r="D19" s="7"/>
      <c r="E19" s="7"/>
      <c r="F19" s="7"/>
      <c r="G19" s="7"/>
      <c r="H19" s="7"/>
      <c r="I19" s="7"/>
      <c r="J19" s="7"/>
      <c r="K19" s="7"/>
      <c r="L19" s="7"/>
      <c r="M19" s="7"/>
    </row>
    <row r="20" spans="1:13" x14ac:dyDescent="0.2">
      <c r="A20" s="15" t="s">
        <v>24</v>
      </c>
      <c r="B20" s="16"/>
      <c r="C20" s="17"/>
      <c r="D20" s="17"/>
      <c r="E20" s="17"/>
      <c r="F20" s="17"/>
      <c r="G20" s="17"/>
      <c r="H20" s="17"/>
      <c r="I20" s="17"/>
      <c r="J20" s="17"/>
      <c r="K20" s="17"/>
      <c r="L20" s="17"/>
      <c r="M20" s="17"/>
    </row>
    <row r="21" spans="1:13" ht="22.5" x14ac:dyDescent="0.2">
      <c r="A21" s="18" t="s">
        <v>25</v>
      </c>
      <c r="B21" s="12" t="s">
        <v>26</v>
      </c>
      <c r="C21" s="10">
        <v>4.2750794290733189</v>
      </c>
      <c r="D21" s="10">
        <v>6.8631668749881722</v>
      </c>
      <c r="E21" s="10">
        <v>5.4872902432198893</v>
      </c>
      <c r="F21" s="10">
        <v>5.2489823561355049</v>
      </c>
      <c r="G21" s="10">
        <v>4.6612961827061961</v>
      </c>
      <c r="H21" s="10">
        <v>5.729772963705237</v>
      </c>
      <c r="I21" s="10">
        <v>5.2673380222225425</v>
      </c>
      <c r="J21" s="10">
        <v>6.0676794465778823</v>
      </c>
      <c r="K21" s="10">
        <v>5.3829615999661424</v>
      </c>
      <c r="L21" s="10">
        <v>5.4735492383598521</v>
      </c>
      <c r="M21" s="10">
        <v>4.1958552053006724</v>
      </c>
    </row>
    <row r="22" spans="1:13" x14ac:dyDescent="0.2">
      <c r="A22" s="18" t="s">
        <v>27</v>
      </c>
      <c r="B22" s="12" t="s">
        <v>28</v>
      </c>
      <c r="C22" s="19">
        <v>15.508107133729208</v>
      </c>
      <c r="D22" s="19">
        <v>24.803759612882253</v>
      </c>
      <c r="E22" s="19">
        <v>18.3116431846348</v>
      </c>
      <c r="F22" s="19">
        <v>17.571125906634286</v>
      </c>
      <c r="G22" s="19">
        <v>15.380061282886302</v>
      </c>
      <c r="H22" s="19">
        <v>20.262892700050028</v>
      </c>
      <c r="I22" s="19">
        <v>17.657968993865197</v>
      </c>
      <c r="J22" s="19">
        <v>19.492986336623812</v>
      </c>
      <c r="K22" s="19">
        <v>20.051398085618892</v>
      </c>
      <c r="L22" s="19">
        <v>23.974317807139702</v>
      </c>
      <c r="M22" s="19">
        <v>19.15127647463029</v>
      </c>
    </row>
    <row r="23" spans="1:13" x14ac:dyDescent="0.2">
      <c r="A23" s="20" t="s">
        <v>29</v>
      </c>
      <c r="B23" s="12" t="s">
        <v>28</v>
      </c>
      <c r="C23" s="10">
        <v>5.6352150695941097</v>
      </c>
      <c r="D23" s="10">
        <v>8.5984853648393695</v>
      </c>
      <c r="E23" s="10">
        <v>8.1539440164181993</v>
      </c>
      <c r="F23" s="10">
        <v>7.0534605169028008</v>
      </c>
      <c r="G23" s="10">
        <v>6.2864675135262011</v>
      </c>
      <c r="H23" s="10">
        <v>9.3317139016100992</v>
      </c>
      <c r="I23" s="10">
        <v>8.1534668280064988</v>
      </c>
      <c r="J23" s="10">
        <v>7.0131381201881986</v>
      </c>
      <c r="K23" s="10">
        <v>6.6893656032202999</v>
      </c>
      <c r="L23" s="10">
        <v>8.5237860725016983</v>
      </c>
      <c r="M23" s="10">
        <v>4.5473671674431015</v>
      </c>
    </row>
    <row r="24" spans="1:13" x14ac:dyDescent="0.2">
      <c r="A24" s="20" t="s">
        <v>30</v>
      </c>
      <c r="B24" s="12" t="s">
        <v>28</v>
      </c>
      <c r="C24" s="10">
        <v>4.0066714599912006</v>
      </c>
      <c r="D24" s="10">
        <v>7.8519005521656693</v>
      </c>
      <c r="E24" s="10">
        <v>3.3913355160685006</v>
      </c>
      <c r="F24" s="10">
        <v>3.3759105648268002</v>
      </c>
      <c r="G24" s="10">
        <v>2.8917660378607</v>
      </c>
      <c r="H24" s="10">
        <v>3.6053108761669996</v>
      </c>
      <c r="I24" s="10">
        <v>3.2615772680491002</v>
      </c>
      <c r="J24" s="10">
        <v>6.8390912349759994</v>
      </c>
      <c r="K24" s="10">
        <v>6.1012369098681001</v>
      </c>
      <c r="L24" s="10">
        <v>4.6942910538523996</v>
      </c>
      <c r="M24" s="10">
        <v>5.7128091390369997</v>
      </c>
    </row>
    <row r="25" spans="1:13" x14ac:dyDescent="0.2">
      <c r="A25" s="20" t="s">
        <v>31</v>
      </c>
      <c r="B25" s="12" t="s">
        <v>28</v>
      </c>
      <c r="C25" s="10">
        <v>1.0954404860399001</v>
      </c>
      <c r="D25" s="10">
        <v>0.93109526557047007</v>
      </c>
      <c r="E25" s="10">
        <v>1.3294269335347</v>
      </c>
      <c r="F25" s="10">
        <v>1.6607592022021005</v>
      </c>
      <c r="G25" s="10">
        <v>1.7635229624012005</v>
      </c>
      <c r="H25" s="10">
        <v>1.4781158070678999</v>
      </c>
      <c r="I25" s="10">
        <v>1.1384520615468001</v>
      </c>
      <c r="J25" s="10">
        <v>0.9237972539796</v>
      </c>
      <c r="K25" s="10">
        <v>0.93288226341309999</v>
      </c>
      <c r="L25" s="10">
        <v>3.9785657806894994</v>
      </c>
      <c r="M25" s="10">
        <v>0.99102360527170008</v>
      </c>
    </row>
    <row r="26" spans="1:13" x14ac:dyDescent="0.2">
      <c r="A26" s="20" t="s">
        <v>32</v>
      </c>
      <c r="B26" s="12" t="s">
        <v>28</v>
      </c>
      <c r="C26" s="10">
        <v>2.9331625631308</v>
      </c>
      <c r="D26" s="10">
        <v>4.4699169563748704</v>
      </c>
      <c r="E26" s="10">
        <v>2.9800838643576002</v>
      </c>
      <c r="F26" s="10">
        <v>3.2952061677535003</v>
      </c>
      <c r="G26" s="10">
        <v>2.5399630415159002</v>
      </c>
      <c r="H26" s="10">
        <v>3.4773688892943007</v>
      </c>
      <c r="I26" s="10">
        <v>3.1213439156899998</v>
      </c>
      <c r="J26" s="10">
        <v>2.8656648454433999</v>
      </c>
      <c r="K26" s="10">
        <v>2.8284575715395985</v>
      </c>
      <c r="L26" s="10">
        <v>3.1193108992044993</v>
      </c>
      <c r="M26" s="10">
        <v>3.6166350870650006</v>
      </c>
    </row>
    <row r="27" spans="1:13" x14ac:dyDescent="0.2">
      <c r="A27" s="20" t="s">
        <v>33</v>
      </c>
      <c r="B27" s="12" t="s">
        <v>28</v>
      </c>
      <c r="C27" s="10">
        <v>1.8376175549731997</v>
      </c>
      <c r="D27" s="10">
        <v>2.9523614739318695</v>
      </c>
      <c r="E27" s="10">
        <v>2.4568528542558004</v>
      </c>
      <c r="F27" s="10">
        <v>2.1857894549491008</v>
      </c>
      <c r="G27" s="10">
        <v>1.9246053902074998</v>
      </c>
      <c r="H27" s="10">
        <v>2.3812716113186005</v>
      </c>
      <c r="I27" s="10">
        <v>2.0009951249287998</v>
      </c>
      <c r="J27" s="10">
        <v>1.8512948820366002</v>
      </c>
      <c r="K27" s="10">
        <v>3.4999034260189998</v>
      </c>
      <c r="L27" s="10">
        <v>3.6583640008916007</v>
      </c>
      <c r="M27" s="10">
        <v>4.5036853555693996</v>
      </c>
    </row>
    <row r="28" spans="1:13" x14ac:dyDescent="0.2">
      <c r="A28" s="15" t="s">
        <v>34</v>
      </c>
      <c r="B28" s="12"/>
      <c r="C28" s="10"/>
      <c r="D28" s="10"/>
      <c r="E28" s="10"/>
      <c r="F28" s="10"/>
      <c r="G28" s="10"/>
      <c r="H28" s="10"/>
      <c r="I28" s="10"/>
      <c r="J28" s="10"/>
      <c r="K28" s="10"/>
      <c r="L28" s="10"/>
      <c r="M28" s="10"/>
    </row>
    <row r="29" spans="1:13" ht="22.5" x14ac:dyDescent="0.2">
      <c r="A29" s="18" t="s">
        <v>35</v>
      </c>
      <c r="B29" s="12" t="s">
        <v>36</v>
      </c>
      <c r="C29" s="10">
        <v>0.11048624031033667</v>
      </c>
      <c r="D29" s="10">
        <v>0.55214030244680845</v>
      </c>
      <c r="E29" s="10">
        <v>0.6809794174519882</v>
      </c>
      <c r="F29" s="10">
        <v>9.6294683100394199E-3</v>
      </c>
      <c r="G29" s="10">
        <v>6.4077823041812226E-3</v>
      </c>
      <c r="H29" s="10">
        <v>2.8551186657169733E-4</v>
      </c>
      <c r="I29" s="10">
        <v>0</v>
      </c>
      <c r="J29" s="10">
        <v>1.3919020497312499E-3</v>
      </c>
      <c r="K29" s="10">
        <v>4.8541405542993103E-4</v>
      </c>
      <c r="L29" s="10">
        <v>0.37858711062301947</v>
      </c>
      <c r="M29" s="10">
        <v>0.15610022411312621</v>
      </c>
    </row>
    <row r="30" spans="1:13" x14ac:dyDescent="0.2">
      <c r="A30" s="18" t="s">
        <v>35</v>
      </c>
      <c r="B30" s="12" t="s">
        <v>28</v>
      </c>
      <c r="C30" s="10">
        <v>3.7346558949700001E-2</v>
      </c>
      <c r="D30" s="10">
        <v>0.21123783691009998</v>
      </c>
      <c r="E30" s="10">
        <v>0.28414771214830004</v>
      </c>
      <c r="F30" s="10">
        <v>3.76184809E-3</v>
      </c>
      <c r="G30" s="10">
        <v>2.33666433E-3</v>
      </c>
      <c r="H30" s="10">
        <v>1.11111E-4</v>
      </c>
      <c r="I30" s="10">
        <v>0</v>
      </c>
      <c r="J30" s="10">
        <v>4.5283288049999997E-4</v>
      </c>
      <c r="K30" s="10">
        <v>1.4588133559999999E-4</v>
      </c>
      <c r="L30" s="10">
        <v>0.14908293239839998</v>
      </c>
      <c r="M30" s="10">
        <v>5.3826905432300003E-2</v>
      </c>
    </row>
    <row r="31" spans="1:13" x14ac:dyDescent="0.2">
      <c r="A31" s="18" t="s">
        <v>37</v>
      </c>
      <c r="B31" s="12" t="s">
        <v>28</v>
      </c>
      <c r="C31" s="10">
        <v>0.23660733746650006</v>
      </c>
      <c r="D31" s="10">
        <v>2.4996668262566004</v>
      </c>
      <c r="E31" s="10">
        <v>1.1423513354253001</v>
      </c>
      <c r="F31" s="10">
        <v>1.1089683799193997</v>
      </c>
      <c r="G31" s="10">
        <v>0.24234766505950006</v>
      </c>
      <c r="H31" s="10">
        <v>0.33324625193859997</v>
      </c>
      <c r="I31" s="10">
        <v>0.60004814439569998</v>
      </c>
      <c r="J31" s="10">
        <v>0.58289333932830001</v>
      </c>
      <c r="K31" s="10">
        <v>0.27853548813090001</v>
      </c>
      <c r="L31" s="10">
        <v>0.65347470948760011</v>
      </c>
      <c r="M31" s="10">
        <v>0.34408646702430012</v>
      </c>
    </row>
    <row r="32" spans="1:13" ht="22.5" x14ac:dyDescent="0.2">
      <c r="A32" s="18" t="s">
        <v>37</v>
      </c>
      <c r="B32" s="12" t="s">
        <v>38</v>
      </c>
      <c r="C32" s="10">
        <v>0.56872662420137987</v>
      </c>
      <c r="D32" s="10">
        <v>5.5410241759545142</v>
      </c>
      <c r="E32" s="10">
        <v>2.495742998273792</v>
      </c>
      <c r="F32" s="10">
        <v>2.5787563480592497</v>
      </c>
      <c r="G32" s="10">
        <v>0.57293392694801026</v>
      </c>
      <c r="H32" s="10">
        <v>0.76317299948660144</v>
      </c>
      <c r="I32" s="10">
        <v>1.572559488220391</v>
      </c>
      <c r="J32" s="10">
        <v>1.0550971728236878</v>
      </c>
      <c r="K32" s="10">
        <v>0.80225270393380066</v>
      </c>
      <c r="L32" s="10">
        <v>1.4316050861422565</v>
      </c>
      <c r="M32" s="10">
        <v>0.83820596849580942</v>
      </c>
    </row>
    <row r="33" spans="1:18" s="11" customFormat="1" ht="14.25" customHeight="1" x14ac:dyDescent="0.2">
      <c r="A33" s="7" t="s">
        <v>39</v>
      </c>
      <c r="B33" s="7"/>
      <c r="C33" s="7"/>
      <c r="D33" s="7"/>
      <c r="E33" s="7"/>
      <c r="F33" s="7"/>
      <c r="G33" s="7"/>
      <c r="H33" s="7"/>
      <c r="I33" s="7"/>
      <c r="J33" s="7"/>
      <c r="K33" s="7"/>
      <c r="L33" s="7"/>
      <c r="M33" s="7"/>
    </row>
    <row r="34" spans="1:18" x14ac:dyDescent="0.2">
      <c r="A34" s="15" t="s">
        <v>24</v>
      </c>
      <c r="B34" s="12"/>
      <c r="C34" s="10"/>
      <c r="D34" s="10"/>
      <c r="E34" s="10"/>
      <c r="F34" s="10"/>
      <c r="G34" s="10"/>
      <c r="H34" s="10"/>
      <c r="I34" s="10"/>
      <c r="J34" s="10"/>
      <c r="K34" s="10"/>
      <c r="L34" s="10"/>
      <c r="M34" s="10"/>
    </row>
    <row r="35" spans="1:18" x14ac:dyDescent="0.2">
      <c r="A35" s="18" t="s">
        <v>40</v>
      </c>
      <c r="B35" s="12" t="s">
        <v>28</v>
      </c>
      <c r="C35" s="10">
        <v>0.83982962962962948</v>
      </c>
      <c r="D35" s="10">
        <v>3.661153320962963</v>
      </c>
      <c r="E35" s="10">
        <v>3.212580371851852</v>
      </c>
      <c r="F35" s="10">
        <v>4.2779874317037034</v>
      </c>
      <c r="G35" s="10">
        <v>4.3888888888888884</v>
      </c>
      <c r="H35" s="10">
        <v>4.662962962962963</v>
      </c>
      <c r="I35" s="10">
        <v>4.4703703703703699</v>
      </c>
      <c r="J35" s="10">
        <v>4.7148148148148143</v>
      </c>
      <c r="K35" s="10">
        <v>5.6333333333333329</v>
      </c>
      <c r="L35" s="10">
        <v>5.4518518518518517</v>
      </c>
      <c r="M35" s="10">
        <v>6.0148148148148142</v>
      </c>
    </row>
    <row r="36" spans="1:18" ht="22.5" x14ac:dyDescent="0.2">
      <c r="A36" s="18" t="s">
        <v>41</v>
      </c>
      <c r="B36" s="12" t="s">
        <v>42</v>
      </c>
      <c r="C36" s="10">
        <v>0.91403277367432101</v>
      </c>
      <c r="D36" s="10">
        <v>2.8301662738902809</v>
      </c>
      <c r="E36" s="10">
        <v>2.636650100150383</v>
      </c>
      <c r="F36" s="10">
        <v>2.9822716049958351</v>
      </c>
      <c r="G36" s="10">
        <v>3.1709079232560007</v>
      </c>
      <c r="H36" s="10">
        <v>3.3142917313817888</v>
      </c>
      <c r="I36" s="10">
        <v>3.4175208109179458</v>
      </c>
      <c r="J36" s="10">
        <v>5.1237673576172273</v>
      </c>
      <c r="K36" s="10">
        <v>5.7907561105611816</v>
      </c>
      <c r="L36" s="10">
        <v>3.5912073971065412</v>
      </c>
      <c r="M36" s="10">
        <v>3.6494382022471905</v>
      </c>
    </row>
    <row r="37" spans="1:18" x14ac:dyDescent="0.2">
      <c r="A37" s="15" t="s">
        <v>34</v>
      </c>
      <c r="B37" s="12"/>
      <c r="C37" s="10"/>
      <c r="D37" s="10"/>
      <c r="E37" s="10"/>
      <c r="F37" s="10"/>
      <c r="G37" s="10"/>
      <c r="H37" s="10"/>
      <c r="I37" s="10"/>
      <c r="J37" s="10"/>
      <c r="K37" s="10"/>
      <c r="L37" s="10"/>
      <c r="M37" s="10"/>
    </row>
    <row r="38" spans="1:18" x14ac:dyDescent="0.2">
      <c r="A38" s="18" t="s">
        <v>43</v>
      </c>
      <c r="B38" s="12" t="s">
        <v>28</v>
      </c>
      <c r="C38" s="10">
        <v>9.9321670370370363</v>
      </c>
      <c r="D38" s="10">
        <v>7.9068888888888891</v>
      </c>
      <c r="E38" s="10">
        <v>7.5828148148148147</v>
      </c>
      <c r="F38" s="10">
        <v>8.2213333333333338</v>
      </c>
      <c r="G38" s="10">
        <v>7.9148148148148145</v>
      </c>
      <c r="H38" s="10">
        <v>5.4074074074074066</v>
      </c>
      <c r="I38" s="10">
        <v>5.4999999999999991</v>
      </c>
      <c r="J38" s="10">
        <v>5.1370370370370368</v>
      </c>
      <c r="K38" s="10">
        <v>5.1370370370370368</v>
      </c>
      <c r="L38" s="10">
        <v>4.5851851851851855</v>
      </c>
      <c r="M38" s="10">
        <v>4.6999999999999993</v>
      </c>
    </row>
    <row r="39" spans="1:18" ht="22.5" x14ac:dyDescent="0.2">
      <c r="A39" s="18" t="s">
        <v>44</v>
      </c>
      <c r="B39" s="12" t="s">
        <v>45</v>
      </c>
      <c r="C39" s="10">
        <v>7.7910205817205664</v>
      </c>
      <c r="D39" s="10">
        <v>3.8292048657167759</v>
      </c>
      <c r="E39" s="10">
        <v>3.191329741382614</v>
      </c>
      <c r="F39" s="10">
        <v>3.2140047434549719</v>
      </c>
      <c r="G39" s="10">
        <v>3.1759950063906315</v>
      </c>
      <c r="H39" s="10">
        <v>1.9625502399419299</v>
      </c>
      <c r="I39" s="10">
        <v>1.9360390076007459</v>
      </c>
      <c r="J39" s="10">
        <v>4.0633971992734521</v>
      </c>
      <c r="K39" s="10">
        <v>5.021905210181397</v>
      </c>
      <c r="L39" s="10">
        <v>2.0235701793098944</v>
      </c>
      <c r="M39" s="10">
        <v>1.6016256058158318</v>
      </c>
    </row>
    <row r="40" spans="1:18" s="11" customFormat="1" ht="14.25" customHeight="1" x14ac:dyDescent="0.2">
      <c r="A40" s="7" t="s">
        <v>46</v>
      </c>
      <c r="B40" s="7"/>
      <c r="C40" s="7"/>
      <c r="D40" s="7"/>
      <c r="E40" s="7"/>
      <c r="F40" s="7"/>
      <c r="G40" s="7"/>
      <c r="H40" s="7"/>
      <c r="I40" s="7"/>
      <c r="J40" s="7"/>
      <c r="K40" s="7"/>
      <c r="L40" s="7"/>
      <c r="M40" s="7"/>
    </row>
    <row r="41" spans="1:18" ht="22.5" x14ac:dyDescent="0.2">
      <c r="A41" s="21" t="s">
        <v>47</v>
      </c>
      <c r="B41" s="22" t="s">
        <v>48</v>
      </c>
      <c r="C41" s="13" t="s">
        <v>8</v>
      </c>
      <c r="D41" s="13" t="s">
        <v>8</v>
      </c>
      <c r="E41" s="13" t="s">
        <v>8</v>
      </c>
      <c r="F41" s="13" t="s">
        <v>8</v>
      </c>
      <c r="G41" s="13" t="s">
        <v>8</v>
      </c>
      <c r="H41" s="13" t="s">
        <v>8</v>
      </c>
      <c r="I41" s="13" t="s">
        <v>8</v>
      </c>
      <c r="J41" s="13" t="s">
        <v>8</v>
      </c>
      <c r="K41" s="13" t="s">
        <v>8</v>
      </c>
      <c r="L41" s="13" t="s">
        <v>8</v>
      </c>
      <c r="M41" s="13" t="s">
        <v>8</v>
      </c>
    </row>
    <row r="42" spans="1:18" x14ac:dyDescent="0.2">
      <c r="A42" s="21" t="s">
        <v>49</v>
      </c>
      <c r="B42" s="22" t="s">
        <v>50</v>
      </c>
      <c r="C42" s="10" t="s">
        <v>8</v>
      </c>
      <c r="D42" s="10" t="s">
        <v>8</v>
      </c>
      <c r="E42" s="10" t="s">
        <v>8</v>
      </c>
      <c r="F42" s="10" t="s">
        <v>8</v>
      </c>
      <c r="G42" s="10" t="s">
        <v>8</v>
      </c>
      <c r="H42" s="10" t="s">
        <v>8</v>
      </c>
      <c r="I42" s="10" t="s">
        <v>8</v>
      </c>
      <c r="J42" s="10" t="s">
        <v>8</v>
      </c>
      <c r="K42" s="10" t="s">
        <v>8</v>
      </c>
      <c r="L42" s="10" t="s">
        <v>8</v>
      </c>
      <c r="M42" s="10" t="s">
        <v>8</v>
      </c>
    </row>
    <row r="43" spans="1:18" x14ac:dyDescent="0.2">
      <c r="A43" s="23" t="s">
        <v>51</v>
      </c>
      <c r="B43" s="22" t="s">
        <v>50</v>
      </c>
      <c r="C43" s="10" t="s">
        <v>8</v>
      </c>
      <c r="D43" s="10" t="s">
        <v>8</v>
      </c>
      <c r="E43" s="10" t="s">
        <v>8</v>
      </c>
      <c r="F43" s="10" t="s">
        <v>8</v>
      </c>
      <c r="G43" s="10" t="s">
        <v>8</v>
      </c>
      <c r="H43" s="10" t="s">
        <v>8</v>
      </c>
      <c r="I43" s="10" t="s">
        <v>8</v>
      </c>
      <c r="J43" s="10" t="s">
        <v>8</v>
      </c>
      <c r="K43" s="10" t="s">
        <v>8</v>
      </c>
      <c r="L43" s="10" t="s">
        <v>8</v>
      </c>
      <c r="M43" s="10" t="s">
        <v>8</v>
      </c>
    </row>
    <row r="44" spans="1:18" x14ac:dyDescent="0.2">
      <c r="A44" s="23" t="s">
        <v>52</v>
      </c>
      <c r="B44" s="22" t="s">
        <v>50</v>
      </c>
      <c r="C44" s="10">
        <v>176</v>
      </c>
      <c r="D44" s="10">
        <v>133</v>
      </c>
      <c r="E44" s="10">
        <v>143</v>
      </c>
      <c r="F44" s="10">
        <v>195</v>
      </c>
      <c r="G44" s="10">
        <v>161</v>
      </c>
      <c r="H44" s="10">
        <v>188</v>
      </c>
      <c r="I44" s="10">
        <v>148</v>
      </c>
      <c r="J44" s="10">
        <v>163</v>
      </c>
      <c r="K44" s="10">
        <v>157</v>
      </c>
      <c r="L44" s="10">
        <v>162</v>
      </c>
      <c r="M44" s="10">
        <v>134</v>
      </c>
    </row>
    <row r="45" spans="1:18" s="11" customFormat="1" ht="14.25" customHeight="1" x14ac:dyDescent="0.2">
      <c r="A45" s="7" t="s">
        <v>53</v>
      </c>
      <c r="B45" s="7"/>
      <c r="C45" s="7"/>
      <c r="D45" s="7"/>
      <c r="E45" s="7"/>
      <c r="F45" s="7"/>
      <c r="G45" s="7"/>
      <c r="H45" s="7"/>
      <c r="I45" s="7"/>
      <c r="J45" s="7"/>
      <c r="K45" s="7"/>
      <c r="L45" s="7"/>
      <c r="M45" s="7"/>
    </row>
    <row r="46" spans="1:18" x14ac:dyDescent="0.2">
      <c r="A46" s="21" t="s">
        <v>54</v>
      </c>
      <c r="B46" s="16" t="s">
        <v>55</v>
      </c>
      <c r="C46" s="10">
        <v>4.8131879839799314</v>
      </c>
      <c r="D46" s="10">
        <v>4.5457690145717136</v>
      </c>
      <c r="E46" s="10">
        <v>3.9842727315534212</v>
      </c>
      <c r="F46" s="10">
        <v>3.9004921268795885</v>
      </c>
      <c r="G46" s="10">
        <v>3.740428538204668</v>
      </c>
      <c r="H46" s="10">
        <v>3.2261725768420528</v>
      </c>
      <c r="I46" s="10">
        <v>3.2002644103648863</v>
      </c>
      <c r="J46" s="10">
        <v>2.702475656826584</v>
      </c>
      <c r="K46" s="10">
        <v>2.4560874874449348</v>
      </c>
      <c r="L46" s="10">
        <v>2.0016923704793679</v>
      </c>
      <c r="M46" s="10" t="s">
        <v>8</v>
      </c>
    </row>
    <row r="47" spans="1:18" s="11" customFormat="1" ht="14.25" customHeight="1" x14ac:dyDescent="0.2">
      <c r="A47" s="7" t="s">
        <v>56</v>
      </c>
      <c r="B47" s="7"/>
      <c r="C47" s="7"/>
      <c r="D47" s="7"/>
      <c r="E47" s="7"/>
      <c r="F47" s="7"/>
      <c r="G47" s="7"/>
      <c r="H47" s="7"/>
      <c r="I47" s="7"/>
      <c r="J47" s="7"/>
      <c r="K47" s="7"/>
      <c r="L47" s="7"/>
      <c r="M47" s="7"/>
    </row>
    <row r="48" spans="1:18" x14ac:dyDescent="0.2">
      <c r="A48" s="21" t="s">
        <v>57</v>
      </c>
      <c r="B48" s="16" t="s">
        <v>58</v>
      </c>
      <c r="C48" s="13">
        <f>140/2.7</f>
        <v>51.851851851851848</v>
      </c>
      <c r="D48" s="10">
        <f>134/2.7</f>
        <v>49.629629629629626</v>
      </c>
      <c r="E48" s="10">
        <f>138/2.7</f>
        <v>51.111111111111107</v>
      </c>
      <c r="F48" s="10">
        <f>133/2.7</f>
        <v>49.25925925925926</v>
      </c>
      <c r="G48" s="10">
        <f>125/2.7</f>
        <v>46.296296296296291</v>
      </c>
      <c r="H48" s="10">
        <f>117/2.7</f>
        <v>43.333333333333329</v>
      </c>
      <c r="I48" s="10">
        <f>120/2.7</f>
        <v>44.444444444444443</v>
      </c>
      <c r="J48" s="10">
        <f>115/2.7</f>
        <v>42.592592592592588</v>
      </c>
      <c r="K48" s="10">
        <f>125/2.7</f>
        <v>46.296296296296291</v>
      </c>
      <c r="L48" s="10">
        <f>119/2.7</f>
        <v>44.074074074074069</v>
      </c>
      <c r="M48" s="10">
        <f>128/2.7</f>
        <v>47.407407407407405</v>
      </c>
      <c r="N48" s="24"/>
      <c r="O48" s="24"/>
      <c r="P48" s="24"/>
      <c r="Q48" s="24"/>
      <c r="R48" s="24"/>
    </row>
    <row r="49" spans="1:18" x14ac:dyDescent="0.2">
      <c r="A49" s="21" t="s">
        <v>59</v>
      </c>
      <c r="B49" s="16" t="s">
        <v>55</v>
      </c>
      <c r="C49" s="10">
        <v>52.361307985473474</v>
      </c>
      <c r="D49" s="10">
        <v>46.239902275072204</v>
      </c>
      <c r="E49" s="10">
        <v>46.18937644341802</v>
      </c>
      <c r="F49" s="10">
        <v>39.944738106679488</v>
      </c>
      <c r="G49" s="10">
        <v>36.332456510049553</v>
      </c>
      <c r="H49" s="10">
        <v>32.936778276364905</v>
      </c>
      <c r="I49" s="10">
        <v>32.725368705820756</v>
      </c>
      <c r="J49" s="10">
        <v>31.61703250780803</v>
      </c>
      <c r="K49" s="25">
        <v>30.259310184557581</v>
      </c>
      <c r="L49" s="25">
        <v>28.070473400277873</v>
      </c>
      <c r="M49" s="25" t="s">
        <v>8</v>
      </c>
    </row>
    <row r="50" spans="1:18" s="11" customFormat="1" ht="14.25" customHeight="1" x14ac:dyDescent="0.2">
      <c r="A50" s="7" t="s">
        <v>60</v>
      </c>
      <c r="B50" s="7"/>
      <c r="C50" s="7"/>
      <c r="D50" s="7"/>
      <c r="E50" s="7"/>
      <c r="F50" s="7"/>
      <c r="G50" s="7"/>
      <c r="H50" s="7"/>
      <c r="I50" s="7"/>
      <c r="J50" s="7"/>
      <c r="K50" s="7"/>
      <c r="L50" s="7"/>
      <c r="M50" s="7"/>
    </row>
    <row r="51" spans="1:18" x14ac:dyDescent="0.2">
      <c r="A51" s="21" t="s">
        <v>61</v>
      </c>
      <c r="B51" s="16" t="s">
        <v>58</v>
      </c>
      <c r="C51" s="13">
        <f>18/2.7</f>
        <v>6.6666666666666661</v>
      </c>
      <c r="D51" s="10">
        <f>28/2.7</f>
        <v>10.37037037037037</v>
      </c>
      <c r="E51" s="10">
        <f>25/2.7</f>
        <v>9.2592592592592595</v>
      </c>
      <c r="F51" s="10">
        <f>17/2.7</f>
        <v>6.2962962962962958</v>
      </c>
      <c r="G51" s="10">
        <f>18/2.7</f>
        <v>6.6666666666666661</v>
      </c>
      <c r="H51" s="10">
        <f>24/2.7</f>
        <v>8.8888888888888875</v>
      </c>
      <c r="I51" s="10">
        <f>13/2.7</f>
        <v>4.8148148148148149</v>
      </c>
      <c r="J51" s="10">
        <f>15/2.7</f>
        <v>5.5555555555555554</v>
      </c>
      <c r="K51" s="10">
        <f>29/2.7</f>
        <v>10.74074074074074</v>
      </c>
      <c r="L51" s="10">
        <f>19/2.7</f>
        <v>7.0370370370370363</v>
      </c>
      <c r="M51" s="10">
        <f>48/2.7</f>
        <v>17.777777777777775</v>
      </c>
      <c r="N51" s="24"/>
      <c r="O51" s="24"/>
      <c r="P51" s="24"/>
      <c r="Q51" s="24"/>
      <c r="R51" s="24"/>
    </row>
    <row r="52" spans="1:18" ht="15" thickBot="1" x14ac:dyDescent="0.25">
      <c r="A52" s="26" t="s">
        <v>62</v>
      </c>
      <c r="B52" s="27" t="s">
        <v>58</v>
      </c>
      <c r="C52" s="28" t="s">
        <v>8</v>
      </c>
      <c r="D52" s="28" t="s">
        <v>8</v>
      </c>
      <c r="E52" s="28" t="s">
        <v>8</v>
      </c>
      <c r="F52" s="28" t="s">
        <v>8</v>
      </c>
      <c r="G52" s="28" t="s">
        <v>8</v>
      </c>
      <c r="H52" s="28" t="s">
        <v>8</v>
      </c>
      <c r="I52" s="28" t="s">
        <v>8</v>
      </c>
      <c r="J52" s="28" t="s">
        <v>8</v>
      </c>
      <c r="K52" s="28" t="s">
        <v>8</v>
      </c>
      <c r="L52" s="28" t="s">
        <v>8</v>
      </c>
      <c r="M52" s="28" t="s">
        <v>8</v>
      </c>
    </row>
    <row r="53" spans="1:18" ht="66.75" customHeight="1" thickTop="1" x14ac:dyDescent="0.2">
      <c r="A53" s="29" t="s">
        <v>63</v>
      </c>
      <c r="B53" s="29"/>
      <c r="C53" s="29"/>
      <c r="D53" s="29"/>
      <c r="E53" s="29"/>
      <c r="F53" s="29"/>
      <c r="G53" s="29"/>
      <c r="H53" s="29"/>
      <c r="I53" s="29"/>
      <c r="J53" s="29"/>
      <c r="K53" s="29"/>
      <c r="L53" s="29"/>
      <c r="M53" s="29"/>
    </row>
  </sheetData>
  <mergeCells count="11">
    <mergeCell ref="A40:M40"/>
    <mergeCell ref="A45:M45"/>
    <mergeCell ref="A47:M47"/>
    <mergeCell ref="A50:M50"/>
    <mergeCell ref="A53:M53"/>
    <mergeCell ref="A1:M1"/>
    <mergeCell ref="A2:B2"/>
    <mergeCell ref="A4:M4"/>
    <mergeCell ref="A10:M10"/>
    <mergeCell ref="A19:M19"/>
    <mergeCell ref="A33:M33"/>
  </mergeCells>
  <printOptions horizontalCentered="1" gridLines="1"/>
  <pageMargins left="0.25" right="0.25" top="0.5" bottom="0.5" header="0.5" footer="0.25"/>
  <pageSetup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VC</vt:lpstr>
      <vt:lpstr>VC!Print_Area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Ramotar</dc:creator>
  <cp:lastModifiedBy>Marissa Ramotar</cp:lastModifiedBy>
  <dcterms:created xsi:type="dcterms:W3CDTF">2025-07-25T18:18:17Z</dcterms:created>
  <dcterms:modified xsi:type="dcterms:W3CDTF">2025-07-25T18:21:20Z</dcterms:modified>
</cp:coreProperties>
</file>